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9720" windowHeight="3780" tabRatio="852" activeTab="15"/>
  </bookViews>
  <sheets>
    <sheet name="WEBresultat" sheetId="1" r:id="rId1"/>
    <sheet name="Løp (1)" sheetId="2" r:id="rId2"/>
    <sheet name="Løp (2)" sheetId="3" r:id="rId3"/>
    <sheet name="Løp (3)" sheetId="4" r:id="rId4"/>
    <sheet name="Løp (4)" sheetId="5" r:id="rId5"/>
    <sheet name="Løp (5)" sheetId="6" r:id="rId6"/>
    <sheet name="Løp (6)" sheetId="7" r:id="rId7"/>
    <sheet name="Løp (7)" sheetId="8" r:id="rId8"/>
    <sheet name="Løp (8)" sheetId="9" r:id="rId9"/>
    <sheet name="Løp (9)" sheetId="10" r:id="rId10"/>
    <sheet name="Løp (10)" sheetId="11" r:id="rId11"/>
    <sheet name="Løp (11)" sheetId="12" r:id="rId12"/>
    <sheet name="Løp (12)" sheetId="13" r:id="rId13"/>
    <sheet name="Løp (13)" sheetId="14" r:id="rId14"/>
    <sheet name="Løp (14)" sheetId="15" r:id="rId15"/>
    <sheet name="Løp (15)" sheetId="16" r:id="rId16"/>
    <sheet name="Resultat" sheetId="17" r:id="rId17"/>
    <sheet name="Start" sheetId="18" r:id="rId18"/>
    <sheet name="Arrangøroversikt" sheetId="19" r:id="rId19"/>
    <sheet name="HjpMedl" sheetId="20" state="hidden" r:id="rId20"/>
    <sheet name="Hjelpeside" sheetId="21" r:id="rId21"/>
  </sheets>
  <externalReferences>
    <externalReference r:id="rId25"/>
  </externalReferences>
  <definedNames>
    <definedName name="dato">'Løp (1)'!$C$3</definedName>
    <definedName name="poengant">#REF!</definedName>
    <definedName name="poengsum">#REF!</definedName>
    <definedName name="samlet">#REF!</definedName>
    <definedName name="TABLE_10">'Løp (8)'!$B$7:$B$7</definedName>
    <definedName name="TABLE_10_6">'Løp (4)'!$B$24:$C$24</definedName>
    <definedName name="TABLE_11_6">'Løp (4)'!$B$25:$C$25</definedName>
    <definedName name="TABLE_12_6">'Løp (4)'!$B$26:$C$26</definedName>
    <definedName name="TABLE_13_6">'Løp (4)'!$B$27:$C$27</definedName>
    <definedName name="TABLE_14">'Løp (12)'!$B$24:$B$24</definedName>
    <definedName name="TABLE_14_6">'Løp (4)'!$B$28:$C$28</definedName>
    <definedName name="TABLE_2_10">'Løp (8)'!$B$7:$B$7</definedName>
    <definedName name="TABLE_2_14">'Løp (12)'!$B$24:$B$24</definedName>
    <definedName name="TABLE_2_6">'Løp (4)'!$B$16:$C$16</definedName>
    <definedName name="TABLE_3_14">'Løp (12)'!$B$24:$B$24</definedName>
    <definedName name="TABLE_3_6">'Løp (4)'!$B$17:$C$17</definedName>
    <definedName name="TABLE_4_6">'Løp (4)'!$B$18:$C$18</definedName>
    <definedName name="TABLE_5_6">'Løp (4)'!$B$19:$C$19</definedName>
    <definedName name="TABLE_6">'Løp (4)'!$B$14:$C$14</definedName>
    <definedName name="TABLE_6_6">'Løp (4)'!$B$20:$C$20</definedName>
    <definedName name="TABLE_7_6">'Løp (4)'!$B$21:$C$21</definedName>
    <definedName name="TABLE_8_6">'Løp (4)'!$B$22:$C$22</definedName>
    <definedName name="TABLE_9_6">'Løp (4)'!$B$23:$C$23</definedName>
    <definedName name="_xlnm.Print_Area" localSheetId="0">'WEBresultat'!$A$1:$R$39</definedName>
  </definedNames>
  <calcPr fullCalcOnLoad="1"/>
  <pivotCaches>
    <pivotCache cacheId="3" r:id="rId22"/>
  </pivotCaches>
</workbook>
</file>

<file path=xl/sharedStrings.xml><?xml version="1.0" encoding="utf-8"?>
<sst xmlns="http://schemas.openxmlformats.org/spreadsheetml/2006/main" count="1222" uniqueCount="232">
  <si>
    <t>Sted</t>
  </si>
  <si>
    <t>Tellende</t>
  </si>
  <si>
    <t>Dato:</t>
  </si>
  <si>
    <t>Løp ant</t>
  </si>
  <si>
    <t>Snitt deltg</t>
  </si>
  <si>
    <t>Deltagere:</t>
  </si>
  <si>
    <t>Navn</t>
  </si>
  <si>
    <t>Klasse</t>
  </si>
  <si>
    <t>Ant.løp</t>
  </si>
  <si>
    <t>Poeng</t>
  </si>
  <si>
    <t>Tot</t>
  </si>
  <si>
    <t>Sletvold Jon</t>
  </si>
  <si>
    <t>Dons Christian</t>
  </si>
  <si>
    <t>Christensen Arne</t>
  </si>
  <si>
    <t>Moen Steinar</t>
  </si>
  <si>
    <t>Andersen Hege</t>
  </si>
  <si>
    <t>Heimdal Knut</t>
  </si>
  <si>
    <t>Kaiser Thomas</t>
  </si>
  <si>
    <t>Solli Øivind</t>
  </si>
  <si>
    <t>Olsen Svein</t>
  </si>
  <si>
    <t>Dons Martin</t>
  </si>
  <si>
    <t>Ringdal Gunnar</t>
  </si>
  <si>
    <t>Tveisme Martin</t>
  </si>
  <si>
    <t>Garpestad Ole</t>
  </si>
  <si>
    <t>Johansen Stein W</t>
  </si>
  <si>
    <t>Garpestad Karin</t>
  </si>
  <si>
    <t>Hauge Oddvar</t>
  </si>
  <si>
    <t>Ring Laila</t>
  </si>
  <si>
    <t>Røgeberg Brynjar</t>
  </si>
  <si>
    <t>Roland Steinar</t>
  </si>
  <si>
    <t>Vogelsang Christian</t>
  </si>
  <si>
    <t>Holthe Ole</t>
  </si>
  <si>
    <t>Johansen Arnt R</t>
  </si>
  <si>
    <t>Myrnes Sveinung</t>
  </si>
  <si>
    <t>Kristiansen Rolf M</t>
  </si>
  <si>
    <t>Synstad Vidar</t>
  </si>
  <si>
    <t>Larsen Per Erik</t>
  </si>
  <si>
    <t>Eilertsen Tobias</t>
  </si>
  <si>
    <t xml:space="preserve">REGNEARK FOR OMREGNING AV TIDER </t>
  </si>
  <si>
    <t>Oppdatert av Jon, LA9NGA</t>
  </si>
  <si>
    <t>Endret etter årsmøte 2003</t>
  </si>
  <si>
    <t>Oppdater alder i medlemsregister etter regelendring 2008</t>
  </si>
  <si>
    <t>Cup</t>
  </si>
  <si>
    <t>Løpsted</t>
  </si>
  <si>
    <t>Kjelsås</t>
  </si>
  <si>
    <t>Poster</t>
  </si>
  <si>
    <t>Max tid</t>
  </si>
  <si>
    <t>Dato</t>
  </si>
  <si>
    <t>Løpslengde</t>
  </si>
  <si>
    <t>Beste tid</t>
  </si>
  <si>
    <t>Kart</t>
  </si>
  <si>
    <t>Poeng tid</t>
  </si>
  <si>
    <t>80m/2m</t>
  </si>
  <si>
    <t>80m</t>
  </si>
  <si>
    <t>Poeng pr min</t>
  </si>
  <si>
    <t>Arrangør(er)</t>
  </si>
  <si>
    <t>Informasjon</t>
  </si>
  <si>
    <t>Arr.p.</t>
  </si>
  <si>
    <t>Justering</t>
  </si>
  <si>
    <t>Etternavn  Fornavn</t>
  </si>
  <si>
    <t>0-10</t>
  </si>
  <si>
    <t>etn fnvn</t>
  </si>
  <si>
    <t>tt:mm:ss</t>
  </si>
  <si>
    <t>1-5</t>
  </si>
  <si>
    <t>% frd</t>
  </si>
  <si>
    <t>% tid</t>
  </si>
  <si>
    <t>poeng</t>
  </si>
  <si>
    <t>Plass</t>
  </si>
  <si>
    <t>Deltaker</t>
  </si>
  <si>
    <t>Tid</t>
  </si>
  <si>
    <t>Reg navn</t>
  </si>
  <si>
    <t>TK %</t>
  </si>
  <si>
    <t>mm:ss</t>
  </si>
  <si>
    <t>Ny tid</t>
  </si>
  <si>
    <t>Cup p.</t>
  </si>
  <si>
    <t>Feltene</t>
  </si>
  <si>
    <t>i grått</t>
  </si>
  <si>
    <t>oppdateres</t>
  </si>
  <si>
    <t>automatisk</t>
  </si>
  <si>
    <t>Matrise med de N største</t>
  </si>
  <si>
    <t>Oversikt over arrangører</t>
  </si>
  <si>
    <t>Løp nr</t>
  </si>
  <si>
    <t>Type</t>
  </si>
  <si>
    <t>80m cup</t>
  </si>
  <si>
    <t>Siden viser alle medlemmer som er registrert samt antall løp. Denne siden kopieres inn i resultatsiden</t>
  </si>
  <si>
    <t>Liste gjelder for årstall:</t>
  </si>
  <si>
    <t>Signatur</t>
  </si>
  <si>
    <t>Ma/Kv</t>
  </si>
  <si>
    <t>Alder årsskiftet</t>
  </si>
  <si>
    <t>T fradrag</t>
  </si>
  <si>
    <t>Klubb</t>
  </si>
  <si>
    <t>EKT</t>
  </si>
  <si>
    <t>Innholdet redigeres i egen excel fil:medlemmer.xls</t>
  </si>
  <si>
    <t>Eilertsen Stian</t>
  </si>
  <si>
    <t>Langsetløkka ski</t>
  </si>
  <si>
    <t>Sorterer resultatet i stigende rekkefølge for å sortere de best gjeldende poengsummene</t>
  </si>
  <si>
    <t>Ikke endre på dette arket</t>
  </si>
  <si>
    <t>Ankarstrand Stein</t>
  </si>
  <si>
    <t>Bekken Trond R</t>
  </si>
  <si>
    <t>Berg Øystein</t>
  </si>
  <si>
    <t>Bjørge Ellen</t>
  </si>
  <si>
    <t>Bråthen Jon-Harald</t>
  </si>
  <si>
    <t>Burud Espen</t>
  </si>
  <si>
    <t>Danielsen Steinar</t>
  </si>
  <si>
    <t>Edvardsen Rolf</t>
  </si>
  <si>
    <t>Eikeland Per Jarle</t>
  </si>
  <si>
    <t>Fahlstrøm Kristian</t>
  </si>
  <si>
    <t>Fiva Jan Harald</t>
  </si>
  <si>
    <t>Grandalen Bjarne</t>
  </si>
  <si>
    <t>Hamre Andris</t>
  </si>
  <si>
    <t>Heimdal Frøydis</t>
  </si>
  <si>
    <t>Henden Gunnar Trældal</t>
  </si>
  <si>
    <t>Herstad Torbjørn</t>
  </si>
  <si>
    <t>Holter Nicolai Kiær</t>
  </si>
  <si>
    <t>Indrebø Håvard</t>
  </si>
  <si>
    <t>Indrebø Ragnar</t>
  </si>
  <si>
    <t>Kaiser Stine</t>
  </si>
  <si>
    <t>Karlsson Torstein</t>
  </si>
  <si>
    <t>Koren Jørgen William</t>
  </si>
  <si>
    <t>Krotseng Tor</t>
  </si>
  <si>
    <t>Lillehaug Ola</t>
  </si>
  <si>
    <t>Lærum Bjørn</t>
  </si>
  <si>
    <t>Løvlien Tore</t>
  </si>
  <si>
    <t>Moen Ole-Kristian</t>
  </si>
  <si>
    <t>Morgan Nicholas</t>
  </si>
  <si>
    <t>Nilsen Terje</t>
  </si>
  <si>
    <t>Olsen Endre</t>
  </si>
  <si>
    <t>Olsen Simen</t>
  </si>
  <si>
    <t>Ring Ellen</t>
  </si>
  <si>
    <t>Solbø Trond</t>
  </si>
  <si>
    <t>Solli Arve</t>
  </si>
  <si>
    <t>Stickler Øyvind</t>
  </si>
  <si>
    <t>Syvertsen Dag Erik</t>
  </si>
  <si>
    <t>Torgersen Lars</t>
  </si>
  <si>
    <t>Tveisme Tony</t>
  </si>
  <si>
    <t>Veggan Snorre</t>
  </si>
  <si>
    <t/>
  </si>
  <si>
    <t>Skriv litt om løpet</t>
  </si>
  <si>
    <t>Justering er for eksempel 8 poeng for å følge nybegynnere.</t>
  </si>
  <si>
    <t>Dette vil skrive over poengsum for Cup ved utregning</t>
  </si>
  <si>
    <t>Hvite felter er utfyllingsområder</t>
  </si>
  <si>
    <t xml:space="preserve"> </t>
  </si>
  <si>
    <t>Søgaard John</t>
  </si>
  <si>
    <t>Liste</t>
  </si>
  <si>
    <t>Oversikt:</t>
  </si>
  <si>
    <t>Antall av Liste</t>
  </si>
  <si>
    <t>Resultat sammenlagt i Oslo-cup 20|0</t>
  </si>
  <si>
    <t>Justering:</t>
  </si>
  <si>
    <t>Bruk av resultatark:</t>
  </si>
  <si>
    <t>Skriv inn resultatene pr side.</t>
  </si>
  <si>
    <t>Start macro "Resultat"</t>
  </si>
  <si>
    <t>Sjekk "Reg navn" feltet er oppfør med "OK"</t>
  </si>
  <si>
    <t>Utfyllingshjelp:</t>
  </si>
  <si>
    <t xml:space="preserve"> Alle hvite felter skal fylles ut</t>
  </si>
  <si>
    <t>Beregn hele cupresultate her:</t>
  </si>
  <si>
    <t>Siden er nå oppdatert med cup-poeng</t>
  </si>
  <si>
    <t>Cup-resultat samlet:</t>
  </si>
  <si>
    <t>Trykk på "Beregn cupresultat"</t>
  </si>
  <si>
    <t>Sjekk siden "WEBresultat hvor all informasjon samles</t>
  </si>
  <si>
    <t>Nye medlemmer:</t>
  </si>
  <si>
    <t>Nye medlemmer legges inn i exel fila "medlemmer.xls"</t>
  </si>
  <si>
    <t>Resultatliste henter inn nye medlemmer fra denne lista</t>
  </si>
  <si>
    <t>Lagre som html:</t>
  </si>
  <si>
    <t xml:space="preserve">Først lagres fila med "Save", deretter "Save as" </t>
  </si>
  <si>
    <t>og websider .html til en egen html katalog</t>
  </si>
  <si>
    <t>Html katalogen overføres til websiden med ftp</t>
  </si>
  <si>
    <t>År</t>
  </si>
  <si>
    <t>ctrl + w sletter et løpsark for data</t>
  </si>
  <si>
    <t>Makro:</t>
  </si>
  <si>
    <t>Hoffstad Bjørn</t>
  </si>
  <si>
    <t>Kopstad Raymond</t>
  </si>
  <si>
    <t>Kaiser Martin</t>
  </si>
  <si>
    <t>Kaiser Henrik</t>
  </si>
  <si>
    <t>Dons Karsten</t>
  </si>
  <si>
    <t>Karlsen Joacim</t>
  </si>
  <si>
    <t>Sætre Julius Jahre</t>
  </si>
  <si>
    <t>Seiersten Stian</t>
  </si>
  <si>
    <t>Fjellvang S. Ole Hans</t>
  </si>
  <si>
    <t>Brun Tørnby Jacob</t>
  </si>
  <si>
    <t>Heimdal A Eline</t>
  </si>
  <si>
    <t xml:space="preserve">Hartveit Lars Rune </t>
  </si>
  <si>
    <t>M</t>
  </si>
  <si>
    <t>D</t>
  </si>
  <si>
    <t>Karijord Johannes</t>
  </si>
  <si>
    <t>Åsgårdstrand</t>
  </si>
  <si>
    <t>Bygdø</t>
  </si>
  <si>
    <t>Grefsenåsen</t>
  </si>
  <si>
    <t>2m</t>
  </si>
  <si>
    <t>Ranje August</t>
  </si>
  <si>
    <t>Burudvann</t>
  </si>
  <si>
    <t>Hartveit Birk</t>
  </si>
  <si>
    <t>Langmyrgrenda</t>
  </si>
  <si>
    <t>Låkeberget</t>
  </si>
  <si>
    <t>Landfall</t>
  </si>
  <si>
    <t>Fox-oring.</t>
  </si>
  <si>
    <t>Stordammen</t>
  </si>
  <si>
    <t>NM- 80 m</t>
  </si>
  <si>
    <t>NM-2m</t>
  </si>
  <si>
    <t>Sandefjord</t>
  </si>
  <si>
    <t>Ekeberg</t>
  </si>
  <si>
    <t>Nydelig høstdag med masse folk på Ekeberg</t>
  </si>
  <si>
    <t>Ekenberg/brannfjell</t>
  </si>
  <si>
    <t>Solberg</t>
  </si>
  <si>
    <t>Vanskelig løp i typisk Vestforldterreng</t>
  </si>
  <si>
    <t>Tjøme</t>
  </si>
  <si>
    <t>Kråkere</t>
  </si>
  <si>
    <t>Langevann</t>
  </si>
  <si>
    <t>Langevann i Ramnes Kommune</t>
  </si>
  <si>
    <t>Torvbråten</t>
  </si>
  <si>
    <t>Fint vårvær</t>
  </si>
  <si>
    <t>Vestfold</t>
  </si>
  <si>
    <t>Bakketeigen</t>
  </si>
  <si>
    <t>"Sommeravslutning"</t>
  </si>
  <si>
    <t>"vårspretten?"</t>
  </si>
  <si>
    <t>"Blåveisløpet"</t>
  </si>
  <si>
    <t>"Motbakkeløpet"</t>
  </si>
  <si>
    <t>Brekke Maridalen</t>
  </si>
  <si>
    <t>Langmyr</t>
  </si>
  <si>
    <t>Avslutingsløp</t>
  </si>
  <si>
    <t>fox-o og vanlig o-løp</t>
  </si>
  <si>
    <t>Barneløp</t>
  </si>
  <si>
    <t>Navn 1</t>
  </si>
  <si>
    <t>Navn 2</t>
  </si>
  <si>
    <t>Navn 3</t>
  </si>
  <si>
    <t>Poeng 1</t>
  </si>
  <si>
    <t>Poeng 2</t>
  </si>
  <si>
    <t>Poeng 3</t>
  </si>
  <si>
    <t>Data</t>
  </si>
  <si>
    <t>Summer av Poeng</t>
  </si>
  <si>
    <t>Totalt</t>
  </si>
  <si>
    <t>Fox</t>
  </si>
  <si>
    <t>Klas</t>
  </si>
</sst>
</file>

<file path=xl/styles.xml><?xml version="1.0" encoding="utf-8"?>
<styleSheet xmlns="http://schemas.openxmlformats.org/spreadsheetml/2006/main">
  <numFmts count="4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m"/>
    <numFmt numFmtId="173" formatCode="0.0"/>
    <numFmt numFmtId="174" formatCode="d/m/yy"/>
    <numFmt numFmtId="175" formatCode="d/m/yyyy"/>
    <numFmt numFmtId="176" formatCode="0.00000"/>
    <numFmt numFmtId="177" formatCode="0%"/>
    <numFmt numFmtId="178" formatCode="[h]:mm:ss;@"/>
    <numFmt numFmtId="179" formatCode="[hh]:mm:ss;mm:ss"/>
    <numFmt numFmtId="180" formatCode="h:mm:ss"/>
    <numFmt numFmtId="181" formatCode="d/mmm/yy"/>
    <numFmt numFmtId="182" formatCode="[$-414]d\.\ mmmm\ yyyy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[$€-2]\ ###,000_);[Red]\([$€-2]\ ###,000\)"/>
    <numFmt numFmtId="187" formatCode="dd/mm/yy"/>
    <numFmt numFmtId="188" formatCode="[$-F400]h:mm:ss\ AM/P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;@"/>
    <numFmt numFmtId="194" formatCode="&quot; &quot;#,##0.00&quot; &quot;;&quot; -&quot;#,##0.00&quot; &quot;;&quot; -&quot;00&quot; &quot;;&quot; &quot;@&quot; &quot;"/>
    <numFmt numFmtId="195" formatCode="hh&quot;:&quot;mm&quot;:&quot;ss"/>
    <numFmt numFmtId="196" formatCode="[$-414]h&quot;:&quot;mm&quot;:&quot;ss&quot; &quot;AM/PM"/>
    <numFmt numFmtId="197" formatCode="d\ mmm&quot;. &quot;yyyy"/>
    <numFmt numFmtId="198" formatCode="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7"/>
      <name val="Arial"/>
      <family val="2"/>
    </font>
    <font>
      <b/>
      <sz val="18"/>
      <color indexed="52"/>
      <name val="Arial"/>
      <family val="2"/>
    </font>
    <font>
      <sz val="10"/>
      <color indexed="5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 Unicode MS"/>
      <family val="2"/>
    </font>
    <font>
      <u val="single"/>
      <sz val="10"/>
      <name val="Arial Unicode MS"/>
      <family val="2"/>
    </font>
    <font>
      <sz val="10"/>
      <name val="Courier New"/>
      <family val="3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6082C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0" fillId="18" borderId="4" applyNumberFormat="0" applyAlignment="0" applyProtection="0"/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2" fontId="18" fillId="24" borderId="0" xfId="0" applyNumberFormat="1" applyFont="1" applyFill="1" applyBorder="1" applyAlignment="1">
      <alignment horizontal="left"/>
    </xf>
    <xf numFmtId="173" fontId="18" fillId="24" borderId="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1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18" fillId="16" borderId="10" xfId="0" applyFont="1" applyFill="1" applyBorder="1" applyAlignment="1">
      <alignment/>
    </xf>
    <xf numFmtId="0" fontId="18" fillId="16" borderId="10" xfId="0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left"/>
    </xf>
    <xf numFmtId="0" fontId="19" fillId="16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20" fillId="16" borderId="10" xfId="38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2" fillId="26" borderId="0" xfId="0" applyFont="1" applyFill="1" applyAlignment="1">
      <alignment/>
    </xf>
    <xf numFmtId="0" fontId="0" fillId="26" borderId="0" xfId="0" applyFill="1" applyAlignment="1">
      <alignment/>
    </xf>
    <xf numFmtId="0" fontId="23" fillId="26" borderId="0" xfId="0" applyFont="1" applyFill="1" applyAlignment="1">
      <alignment/>
    </xf>
    <xf numFmtId="0" fontId="24" fillId="26" borderId="0" xfId="0" applyFont="1" applyFill="1" applyAlignment="1">
      <alignment/>
    </xf>
    <xf numFmtId="174" fontId="25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0" fillId="24" borderId="0" xfId="0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" fontId="18" fillId="24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2" fontId="18" fillId="24" borderId="0" xfId="0" applyNumberFormat="1" applyFont="1" applyFill="1" applyBorder="1" applyAlignment="1">
      <alignment/>
    </xf>
    <xf numFmtId="2" fontId="18" fillId="24" borderId="12" xfId="0" applyNumberFormat="1" applyFont="1" applyFill="1" applyBorder="1" applyAlignment="1">
      <alignment horizontal="right"/>
    </xf>
    <xf numFmtId="173" fontId="0" fillId="0" borderId="13" xfId="0" applyNumberFormat="1" applyFont="1" applyBorder="1" applyAlignment="1">
      <alignment horizontal="center"/>
    </xf>
    <xf numFmtId="175" fontId="18" fillId="24" borderId="12" xfId="0" applyNumberFormat="1" applyFont="1" applyFill="1" applyBorder="1" applyAlignment="1">
      <alignment horizontal="right"/>
    </xf>
    <xf numFmtId="21" fontId="18" fillId="0" borderId="13" xfId="0" applyNumberFormat="1" applyFont="1" applyBorder="1" applyAlignment="1">
      <alignment/>
    </xf>
    <xf numFmtId="2" fontId="0" fillId="24" borderId="0" xfId="0" applyNumberFormat="1" applyFont="1" applyFill="1" applyBorder="1" applyAlignment="1">
      <alignment/>
    </xf>
    <xf numFmtId="14" fontId="0" fillId="0" borderId="13" xfId="0" applyNumberFormat="1" applyFont="1" applyBorder="1" applyAlignment="1">
      <alignment horizontal="left"/>
    </xf>
    <xf numFmtId="175" fontId="18" fillId="24" borderId="0" xfId="0" applyNumberFormat="1" applyFont="1" applyFill="1" applyBorder="1" applyAlignment="1">
      <alignment horizontal="right"/>
    </xf>
    <xf numFmtId="21" fontId="18" fillId="16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center"/>
    </xf>
    <xf numFmtId="1" fontId="18" fillId="24" borderId="0" xfId="0" applyNumberFormat="1" applyFont="1" applyFill="1" applyBorder="1" applyAlignment="1">
      <alignment horizontal="left"/>
    </xf>
    <xf numFmtId="176" fontId="18" fillId="24" borderId="0" xfId="0" applyNumberFormat="1" applyFont="1" applyFill="1" applyBorder="1" applyAlignment="1">
      <alignment horizontal="center"/>
    </xf>
    <xf numFmtId="2" fontId="18" fillId="16" borderId="0" xfId="0" applyNumberFormat="1" applyFont="1" applyFill="1" applyBorder="1" applyAlignment="1">
      <alignment/>
    </xf>
    <xf numFmtId="2" fontId="18" fillId="24" borderId="0" xfId="0" applyNumberFormat="1" applyFont="1" applyFill="1" applyBorder="1" applyAlignment="1">
      <alignment horizontal="center"/>
    </xf>
    <xf numFmtId="1" fontId="18" fillId="24" borderId="14" xfId="0" applyNumberFormat="1" applyFont="1" applyFill="1" applyBorder="1" applyAlignment="1">
      <alignment horizontal="left"/>
    </xf>
    <xf numFmtId="0" fontId="0" fillId="24" borderId="15" xfId="0" applyFont="1" applyFill="1" applyBorder="1" applyAlignment="1">
      <alignment/>
    </xf>
    <xf numFmtId="1" fontId="18" fillId="24" borderId="14" xfId="0" applyNumberFormat="1" applyFont="1" applyFill="1" applyBorder="1" applyAlignment="1">
      <alignment horizontal="center"/>
    </xf>
    <xf numFmtId="1" fontId="18" fillId="24" borderId="16" xfId="0" applyNumberFormat="1" applyFont="1" applyFill="1" applyBorder="1" applyAlignment="1">
      <alignment horizontal="left"/>
    </xf>
    <xf numFmtId="175" fontId="18" fillId="24" borderId="16" xfId="0" applyNumberFormat="1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16" borderId="18" xfId="0" applyNumberFormat="1" applyFont="1" applyFill="1" applyBorder="1" applyAlignment="1">
      <alignment horizontal="center"/>
    </xf>
    <xf numFmtId="1" fontId="18" fillId="24" borderId="0" xfId="0" applyNumberFormat="1" applyFont="1" applyFill="1" applyBorder="1" applyAlignment="1">
      <alignment horizontal="right"/>
    </xf>
    <xf numFmtId="1" fontId="0" fillId="27" borderId="17" xfId="0" applyNumberFormat="1" applyFont="1" applyFill="1" applyBorder="1" applyAlignment="1">
      <alignment horizontal="center"/>
    </xf>
    <xf numFmtId="1" fontId="18" fillId="27" borderId="0" xfId="0" applyNumberFormat="1" applyFont="1" applyFill="1" applyBorder="1" applyAlignment="1">
      <alignment horizontal="left"/>
    </xf>
    <xf numFmtId="175" fontId="18" fillId="27" borderId="0" xfId="0" applyNumberFormat="1" applyFont="1" applyFill="1" applyBorder="1" applyAlignment="1">
      <alignment/>
    </xf>
    <xf numFmtId="0" fontId="18" fillId="27" borderId="18" xfId="0" applyFont="1" applyFill="1" applyBorder="1" applyAlignment="1">
      <alignment/>
    </xf>
    <xf numFmtId="2" fontId="0" fillId="16" borderId="0" xfId="0" applyNumberFormat="1" applyFont="1" applyFill="1" applyBorder="1" applyAlignment="1">
      <alignment horizontal="center"/>
    </xf>
    <xf numFmtId="2" fontId="0" fillId="27" borderId="1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16" borderId="20" xfId="0" applyNumberFormat="1" applyFont="1" applyFill="1" applyBorder="1" applyAlignment="1">
      <alignment horizontal="center"/>
    </xf>
    <xf numFmtId="1" fontId="0" fillId="27" borderId="19" xfId="0" applyNumberFormat="1" applyFont="1" applyFill="1" applyBorder="1" applyAlignment="1">
      <alignment horizontal="center"/>
    </xf>
    <xf numFmtId="1" fontId="18" fillId="27" borderId="21" xfId="0" applyNumberFormat="1" applyFont="1" applyFill="1" applyBorder="1" applyAlignment="1">
      <alignment horizontal="left"/>
    </xf>
    <xf numFmtId="175" fontId="18" fillId="27" borderId="21" xfId="0" applyNumberFormat="1" applyFont="1" applyFill="1" applyBorder="1" applyAlignment="1">
      <alignment/>
    </xf>
    <xf numFmtId="0" fontId="18" fillId="27" borderId="20" xfId="0" applyFont="1" applyFill="1" applyBorder="1" applyAlignment="1">
      <alignment/>
    </xf>
    <xf numFmtId="175" fontId="18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1" fontId="0" fillId="24" borderId="10" xfId="0" applyNumberFormat="1" applyFont="1" applyFill="1" applyBorder="1" applyAlignment="1">
      <alignment horizontal="left"/>
    </xf>
    <xf numFmtId="2" fontId="0" fillId="24" borderId="10" xfId="0" applyNumberFormat="1" applyFont="1" applyFill="1" applyBorder="1" applyAlignment="1">
      <alignment horizontal="right"/>
    </xf>
    <xf numFmtId="1" fontId="0" fillId="24" borderId="10" xfId="0" applyNumberFormat="1" applyFont="1" applyFill="1" applyBorder="1" applyAlignment="1">
      <alignment horizontal="right"/>
    </xf>
    <xf numFmtId="175" fontId="0" fillId="24" borderId="10" xfId="0" applyNumberFormat="1" applyFont="1" applyFill="1" applyBorder="1" applyAlignment="1">
      <alignment horizontal="right"/>
    </xf>
    <xf numFmtId="0" fontId="26" fillId="24" borderId="11" xfId="0" applyFont="1" applyFill="1" applyBorder="1" applyAlignment="1">
      <alignment/>
    </xf>
    <xf numFmtId="2" fontId="26" fillId="24" borderId="11" xfId="0" applyNumberFormat="1" applyFont="1" applyFill="1" applyBorder="1" applyAlignment="1">
      <alignment horizontal="right"/>
    </xf>
    <xf numFmtId="1" fontId="26" fillId="24" borderId="1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right"/>
    </xf>
    <xf numFmtId="0" fontId="26" fillId="24" borderId="11" xfId="0" applyFont="1" applyFill="1" applyBorder="1" applyAlignment="1">
      <alignment horizontal="center"/>
    </xf>
    <xf numFmtId="2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77" fontId="0" fillId="16" borderId="10" xfId="0" applyNumberFormat="1" applyFont="1" applyFill="1" applyBorder="1" applyAlignment="1">
      <alignment horizontal="center"/>
    </xf>
    <xf numFmtId="45" fontId="0" fillId="16" borderId="10" xfId="0" applyNumberFormat="1" applyFont="1" applyFill="1" applyBorder="1" applyAlignment="1">
      <alignment/>
    </xf>
    <xf numFmtId="21" fontId="0" fillId="16" borderId="10" xfId="0" applyNumberFormat="1" applyFont="1" applyFill="1" applyBorder="1" applyAlignment="1">
      <alignment horizontal="right"/>
    </xf>
    <xf numFmtId="2" fontId="0" fillId="16" borderId="10" xfId="0" applyNumberFormat="1" applyFont="1" applyFill="1" applyBorder="1" applyAlignment="1">
      <alignment horizontal="center"/>
    </xf>
    <xf numFmtId="4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2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18" fillId="0" borderId="0" xfId="0" applyNumberFormat="1" applyFont="1" applyAlignment="1">
      <alignment horizontal="right"/>
    </xf>
    <xf numFmtId="0" fontId="22" fillId="26" borderId="0" xfId="0" applyFont="1" applyFill="1" applyAlignment="1">
      <alignment horizontal="left"/>
    </xf>
    <xf numFmtId="0" fontId="0" fillId="25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1" fontId="0" fillId="27" borderId="17" xfId="0" applyNumberFormat="1" applyFill="1" applyBorder="1" applyAlignment="1">
      <alignment horizontal="left"/>
    </xf>
    <xf numFmtId="1" fontId="0" fillId="0" borderId="22" xfId="0" applyNumberFormat="1" applyFont="1" applyBorder="1" applyAlignment="1">
      <alignment horizontal="center"/>
    </xf>
    <xf numFmtId="1" fontId="0" fillId="24" borderId="12" xfId="0" applyNumberFormat="1" applyFont="1" applyFill="1" applyBorder="1" applyAlignment="1">
      <alignment horizontal="center"/>
    </xf>
    <xf numFmtId="45" fontId="0" fillId="16" borderId="13" xfId="0" applyNumberFormat="1" applyFont="1" applyFill="1" applyBorder="1" applyAlignment="1">
      <alignment/>
    </xf>
    <xf numFmtId="0" fontId="26" fillId="24" borderId="23" xfId="0" applyFont="1" applyFill="1" applyBorder="1" applyAlignment="1">
      <alignment/>
    </xf>
    <xf numFmtId="1" fontId="26" fillId="24" borderId="23" xfId="0" applyNumberFormat="1" applyFont="1" applyFill="1" applyBorder="1" applyAlignment="1">
      <alignment horizontal="center"/>
    </xf>
    <xf numFmtId="0" fontId="0" fillId="16" borderId="22" xfId="0" applyNumberFormat="1" applyFont="1" applyFill="1" applyBorder="1" applyAlignment="1">
      <alignment horizontal="center"/>
    </xf>
    <xf numFmtId="177" fontId="0" fillId="16" borderId="22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0" xfId="0" applyNumberFormat="1" applyFont="1" applyFill="1" applyBorder="1" applyAlignment="1">
      <alignment/>
    </xf>
    <xf numFmtId="187" fontId="0" fillId="24" borderId="10" xfId="0" applyNumberFormat="1" applyFont="1" applyFill="1" applyBorder="1" applyAlignment="1">
      <alignment/>
    </xf>
    <xf numFmtId="14" fontId="0" fillId="24" borderId="0" xfId="0" applyNumberFormat="1" applyFont="1" applyFill="1" applyBorder="1" applyAlignment="1">
      <alignment/>
    </xf>
    <xf numFmtId="0" fontId="0" fillId="28" borderId="0" xfId="0" applyFont="1" applyFill="1" applyBorder="1" applyAlignment="1">
      <alignment/>
    </xf>
    <xf numFmtId="2" fontId="0" fillId="28" borderId="0" xfId="0" applyNumberFormat="1" applyFont="1" applyFill="1" applyBorder="1" applyAlignment="1">
      <alignment/>
    </xf>
    <xf numFmtId="0" fontId="0" fillId="28" borderId="0" xfId="0" applyFill="1" applyAlignment="1">
      <alignment/>
    </xf>
    <xf numFmtId="2" fontId="0" fillId="29" borderId="0" xfId="0" applyNumberFormat="1" applyFont="1" applyFill="1" applyBorder="1" applyAlignment="1">
      <alignment/>
    </xf>
    <xf numFmtId="2" fontId="21" fillId="28" borderId="0" xfId="0" applyNumberFormat="1" applyFont="1" applyFill="1" applyBorder="1" applyAlignment="1">
      <alignment horizontal="center"/>
    </xf>
    <xf numFmtId="0" fontId="0" fillId="28" borderId="0" xfId="0" applyFill="1" applyBorder="1" applyAlignment="1">
      <alignment/>
    </xf>
    <xf numFmtId="2" fontId="0" fillId="28" borderId="0" xfId="0" applyNumberFormat="1" applyFill="1" applyBorder="1" applyAlignment="1">
      <alignment/>
    </xf>
    <xf numFmtId="0" fontId="0" fillId="28" borderId="0" xfId="0" applyFont="1" applyFill="1" applyBorder="1" applyAlignment="1">
      <alignment horizontal="center"/>
    </xf>
    <xf numFmtId="0" fontId="0" fillId="28" borderId="24" xfId="0" applyFont="1" applyFill="1" applyBorder="1" applyAlignment="1">
      <alignment/>
    </xf>
    <xf numFmtId="0" fontId="0" fillId="28" borderId="25" xfId="0" applyFill="1" applyBorder="1" applyAlignment="1">
      <alignment horizontal="left"/>
    </xf>
    <xf numFmtId="2" fontId="0" fillId="28" borderId="25" xfId="0" applyNumberFormat="1" applyFont="1" applyFill="1" applyBorder="1" applyAlignment="1">
      <alignment/>
    </xf>
    <xf numFmtId="2" fontId="0" fillId="28" borderId="26" xfId="0" applyNumberFormat="1" applyFont="1" applyFill="1" applyBorder="1" applyAlignment="1">
      <alignment/>
    </xf>
    <xf numFmtId="0" fontId="0" fillId="28" borderId="27" xfId="0" applyFont="1" applyFill="1" applyBorder="1" applyAlignment="1">
      <alignment/>
    </xf>
    <xf numFmtId="2" fontId="0" fillId="28" borderId="28" xfId="0" applyNumberFormat="1" applyFont="1" applyFill="1" applyBorder="1" applyAlignment="1">
      <alignment/>
    </xf>
    <xf numFmtId="2" fontId="0" fillId="29" borderId="28" xfId="0" applyNumberFormat="1" applyFont="1" applyFill="1" applyBorder="1" applyAlignment="1">
      <alignment/>
    </xf>
    <xf numFmtId="0" fontId="0" fillId="28" borderId="29" xfId="0" applyFont="1" applyFill="1" applyBorder="1" applyAlignment="1">
      <alignment/>
    </xf>
    <xf numFmtId="0" fontId="0" fillId="29" borderId="30" xfId="0" applyNumberFormat="1" applyFont="1" applyFill="1" applyBorder="1" applyAlignment="1">
      <alignment/>
    </xf>
    <xf numFmtId="0" fontId="0" fillId="29" borderId="31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25" borderId="32" xfId="0" applyFont="1" applyFill="1" applyBorder="1" applyAlignment="1">
      <alignment/>
    </xf>
    <xf numFmtId="2" fontId="0" fillId="0" borderId="22" xfId="0" applyNumberFormat="1" applyBorder="1" applyAlignment="1">
      <alignment/>
    </xf>
    <xf numFmtId="0" fontId="18" fillId="28" borderId="0" xfId="0" applyFont="1" applyFill="1" applyAlignment="1">
      <alignment/>
    </xf>
    <xf numFmtId="3" fontId="0" fillId="28" borderId="0" xfId="0" applyNumberFormat="1" applyFill="1" applyAlignment="1">
      <alignment/>
    </xf>
    <xf numFmtId="9" fontId="0" fillId="28" borderId="0" xfId="0" applyNumberFormat="1" applyFill="1" applyAlignment="1">
      <alignment/>
    </xf>
    <xf numFmtId="49" fontId="18" fillId="28" borderId="0" xfId="0" applyNumberFormat="1" applyFont="1" applyFill="1" applyAlignment="1">
      <alignment/>
    </xf>
    <xf numFmtId="0" fontId="18" fillId="30" borderId="0" xfId="0" applyFont="1" applyFill="1" applyAlignment="1">
      <alignment/>
    </xf>
    <xf numFmtId="0" fontId="18" fillId="31" borderId="10" xfId="0" applyFont="1" applyFill="1" applyBorder="1" applyAlignment="1">
      <alignment/>
    </xf>
    <xf numFmtId="14" fontId="18" fillId="31" borderId="10" xfId="0" applyNumberFormat="1" applyFont="1" applyFill="1" applyBorder="1" applyAlignment="1">
      <alignment/>
    </xf>
    <xf numFmtId="3" fontId="18" fillId="31" borderId="10" xfId="0" applyNumberFormat="1" applyFont="1" applyFill="1" applyBorder="1" applyAlignment="1">
      <alignment horizontal="left"/>
    </xf>
    <xf numFmtId="9" fontId="18" fillId="31" borderId="12" xfId="0" applyNumberFormat="1" applyFont="1" applyFill="1" applyBorder="1" applyAlignment="1">
      <alignment/>
    </xf>
    <xf numFmtId="0" fontId="18" fillId="31" borderId="0" xfId="0" applyFont="1" applyFill="1" applyBorder="1" applyAlignment="1">
      <alignment/>
    </xf>
    <xf numFmtId="174" fontId="18" fillId="31" borderId="0" xfId="0" applyNumberFormat="1" applyFont="1" applyFill="1" applyBorder="1" applyAlignment="1">
      <alignment/>
    </xf>
    <xf numFmtId="49" fontId="18" fillId="31" borderId="10" xfId="0" applyNumberFormat="1" applyFont="1" applyFill="1" applyBorder="1" applyAlignment="1">
      <alignment/>
    </xf>
    <xf numFmtId="2" fontId="0" fillId="28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8" fillId="32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4" fontId="0" fillId="33" borderId="13" xfId="0" applyNumberForma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173" fontId="0" fillId="33" borderId="13" xfId="0" applyNumberFormat="1" applyFont="1" applyFill="1" applyBorder="1" applyAlignment="1">
      <alignment horizontal="center"/>
    </xf>
    <xf numFmtId="21" fontId="18" fillId="33" borderId="13" xfId="0" applyNumberFormat="1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2" fontId="18" fillId="24" borderId="27" xfId="0" applyNumberFormat="1" applyFont="1" applyFill="1" applyBorder="1" applyAlignment="1">
      <alignment/>
    </xf>
    <xf numFmtId="46" fontId="27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21" fontId="28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34" fillId="26" borderId="0" xfId="0" applyFont="1" applyFill="1" applyAlignment="1">
      <alignment/>
    </xf>
    <xf numFmtId="1" fontId="18" fillId="24" borderId="24" xfId="0" applyNumberFormat="1" applyFont="1" applyFill="1" applyBorder="1" applyAlignment="1">
      <alignment horizontal="center"/>
    </xf>
    <xf numFmtId="1" fontId="18" fillId="24" borderId="25" xfId="0" applyNumberFormat="1" applyFont="1" applyFill="1" applyBorder="1" applyAlignment="1">
      <alignment horizontal="left"/>
    </xf>
    <xf numFmtId="175" fontId="18" fillId="24" borderId="25" xfId="0" applyNumberFormat="1" applyFont="1" applyFill="1" applyBorder="1" applyAlignment="1">
      <alignment/>
    </xf>
    <xf numFmtId="0" fontId="18" fillId="24" borderId="26" xfId="0" applyFont="1" applyFill="1" applyBorder="1" applyAlignment="1">
      <alignment/>
    </xf>
    <xf numFmtId="0" fontId="18" fillId="27" borderId="28" xfId="0" applyFont="1" applyFill="1" applyBorder="1" applyAlignment="1">
      <alignment/>
    </xf>
    <xf numFmtId="1" fontId="0" fillId="27" borderId="29" xfId="0" applyNumberFormat="1" applyFont="1" applyFill="1" applyBorder="1" applyAlignment="1">
      <alignment horizontal="center"/>
    </xf>
    <xf numFmtId="1" fontId="18" fillId="27" borderId="30" xfId="0" applyNumberFormat="1" applyFont="1" applyFill="1" applyBorder="1" applyAlignment="1">
      <alignment horizontal="left"/>
    </xf>
    <xf numFmtId="175" fontId="18" fillId="27" borderId="30" xfId="0" applyNumberFormat="1" applyFont="1" applyFill="1" applyBorder="1" applyAlignment="1">
      <alignment/>
    </xf>
    <xf numFmtId="0" fontId="18" fillId="27" borderId="31" xfId="0" applyFont="1" applyFill="1" applyBorder="1" applyAlignment="1">
      <alignment/>
    </xf>
    <xf numFmtId="1" fontId="18" fillId="27" borderId="27" xfId="0" applyNumberFormat="1" applyFont="1" applyFill="1" applyBorder="1" applyAlignment="1">
      <alignment horizontal="left"/>
    </xf>
    <xf numFmtId="0" fontId="35" fillId="26" borderId="0" xfId="0" applyFont="1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" fontId="0" fillId="27" borderId="19" xfId="0" applyNumberFormat="1" applyFont="1" applyFill="1" applyBorder="1" applyAlignment="1">
      <alignment horizontal="left"/>
    </xf>
    <xf numFmtId="49" fontId="0" fillId="0" borderId="22" xfId="0" applyNumberFormat="1" applyBorder="1" applyAlignment="1">
      <alignment/>
    </xf>
    <xf numFmtId="0" fontId="36" fillId="0" borderId="0" xfId="0" applyFont="1" applyAlignment="1">
      <alignment/>
    </xf>
    <xf numFmtId="193" fontId="0" fillId="0" borderId="33" xfId="0" applyNumberFormat="1" applyFont="1" applyBorder="1" applyAlignment="1">
      <alignment horizontal="left"/>
    </xf>
    <xf numFmtId="22" fontId="0" fillId="0" borderId="10" xfId="0" applyNumberFormat="1" applyFont="1" applyBorder="1" applyAlignment="1">
      <alignment/>
    </xf>
    <xf numFmtId="2" fontId="26" fillId="24" borderId="23" xfId="0" applyNumberFormat="1" applyFont="1" applyFill="1" applyBorder="1" applyAlignment="1">
      <alignment horizontal="right"/>
    </xf>
    <xf numFmtId="21" fontId="0" fillId="0" borderId="22" xfId="0" applyNumberFormat="1" applyBorder="1" applyAlignment="1">
      <alignment/>
    </xf>
    <xf numFmtId="0" fontId="0" fillId="0" borderId="34" xfId="0" applyBorder="1" applyAlignment="1">
      <alignment/>
    </xf>
    <xf numFmtId="195" fontId="0" fillId="0" borderId="35" xfId="0" applyNumberFormat="1" applyBorder="1" applyAlignment="1">
      <alignment/>
    </xf>
    <xf numFmtId="21" fontId="0" fillId="0" borderId="10" xfId="0" applyNumberFormat="1" applyFont="1" applyBorder="1" applyAlignment="1">
      <alignment horizontal="right"/>
    </xf>
    <xf numFmtId="195" fontId="0" fillId="0" borderId="0" xfId="0" applyNumberFormat="1" applyBorder="1" applyAlignment="1">
      <alignment horizontal="right"/>
    </xf>
    <xf numFmtId="21" fontId="0" fillId="0" borderId="11" xfId="0" applyNumberFormat="1" applyFont="1" applyBorder="1" applyAlignment="1">
      <alignment/>
    </xf>
    <xf numFmtId="0" fontId="0" fillId="0" borderId="33" xfId="0" applyFont="1" applyBorder="1" applyAlignment="1">
      <alignment/>
    </xf>
    <xf numFmtId="21" fontId="29" fillId="0" borderId="0" xfId="0" applyNumberFormat="1" applyFont="1" applyAlignment="1">
      <alignment/>
    </xf>
    <xf numFmtId="21" fontId="0" fillId="0" borderId="0" xfId="0" applyNumberFormat="1" applyAlignment="1">
      <alignment/>
    </xf>
    <xf numFmtId="1" fontId="0" fillId="0" borderId="2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7" borderId="17" xfId="0" applyNumberFormat="1" applyFont="1" applyFill="1" applyBorder="1" applyAlignment="1">
      <alignment horizontal="left"/>
    </xf>
    <xf numFmtId="21" fontId="0" fillId="0" borderId="0" xfId="0" applyNumberFormat="1" applyBorder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5" borderId="0" xfId="0" applyNumberFormat="1" applyFill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2" fontId="0" fillId="36" borderId="30" xfId="0" applyNumberFormat="1" applyFill="1" applyBorder="1" applyAlignment="1">
      <alignment/>
    </xf>
    <xf numFmtId="2" fontId="0" fillId="0" borderId="30" xfId="0" applyNumberFormat="1" applyBorder="1" applyAlignment="1">
      <alignment/>
    </xf>
    <xf numFmtId="1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1" fontId="19" fillId="27" borderId="17" xfId="0" applyNumberFormat="1" applyFont="1" applyFill="1" applyBorder="1" applyAlignment="1">
      <alignment horizontal="left" vertical="top" wrapText="1"/>
    </xf>
    <xf numFmtId="1" fontId="19" fillId="27" borderId="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/>
    </xf>
    <xf numFmtId="0" fontId="0" fillId="24" borderId="10" xfId="0" applyNumberFormat="1" applyFont="1" applyFill="1" applyBorder="1" applyAlignment="1">
      <alignment textRotation="180"/>
    </xf>
    <xf numFmtId="187" fontId="0" fillId="24" borderId="10" xfId="0" applyNumberFormat="1" applyFont="1" applyFill="1" applyBorder="1" applyAlignment="1">
      <alignment horizontal="left" textRotation="180"/>
    </xf>
    <xf numFmtId="187" fontId="0" fillId="24" borderId="10" xfId="0" applyNumberFormat="1" applyFont="1" applyFill="1" applyBorder="1" applyAlignment="1">
      <alignment textRotation="180"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21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847725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047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38100</xdr:rowOff>
    </xdr:from>
    <xdr:to>
      <xdr:col>9</xdr:col>
      <xdr:colOff>723900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0002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3</xdr:col>
      <xdr:colOff>9525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810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28</xdr:row>
      <xdr:rowOff>38100</xdr:rowOff>
    </xdr:from>
    <xdr:to>
      <xdr:col>4</xdr:col>
      <xdr:colOff>161925</xdr:colOff>
      <xdr:row>31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838700"/>
          <a:ext cx="1885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66675</xdr:rowOff>
    </xdr:from>
    <xdr:to>
      <xdr:col>9</xdr:col>
      <xdr:colOff>847725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KJAL02\Users\Users\Jon%20Sletvold\Downloads\medlem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3"/>
      <sheetName val="Ark2"/>
    </sheetNames>
    <sheetDataSet>
      <sheetData sheetId="0">
        <row r="2">
          <cell r="A2" t="str">
            <v>Navn</v>
          </cell>
          <cell r="B2" t="str">
            <v>Signatur</v>
          </cell>
          <cell r="C2" t="str">
            <v>Ma/Kv</v>
          </cell>
          <cell r="D2" t="str">
            <v>Klasse</v>
          </cell>
          <cell r="E2" t="str">
            <v>EKT</v>
          </cell>
          <cell r="F2" t="str">
            <v>Fødselsdato</v>
          </cell>
          <cell r="G2" t="str">
            <v>Alder årsskiftet</v>
          </cell>
          <cell r="H2" t="str">
            <v>T fradrag</v>
          </cell>
        </row>
        <row r="3">
          <cell r="A3" t="str">
            <v>Andersen Hege</v>
          </cell>
          <cell r="B3" t="str">
            <v>*</v>
          </cell>
          <cell r="C3" t="str">
            <v>D</v>
          </cell>
          <cell r="D3" t="str">
            <v>VET</v>
          </cell>
          <cell r="F3">
            <v>19440</v>
          </cell>
          <cell r="G3">
            <v>60</v>
          </cell>
          <cell r="H3">
            <v>0.25</v>
          </cell>
          <cell r="I3" t="str">
            <v>Kjelsås IL</v>
          </cell>
        </row>
        <row r="4">
          <cell r="A4" t="str">
            <v>Ankarstrand Stein</v>
          </cell>
          <cell r="B4" t="str">
            <v>LA4MIA</v>
          </cell>
          <cell r="C4" t="str">
            <v>M</v>
          </cell>
          <cell r="D4" t="str">
            <v>OT</v>
          </cell>
          <cell r="F4">
            <v>23743</v>
          </cell>
          <cell r="G4">
            <v>48</v>
          </cell>
          <cell r="H4">
            <v>0.03</v>
          </cell>
          <cell r="I4" t="str">
            <v>Måren IL</v>
          </cell>
        </row>
        <row r="5">
          <cell r="A5" t="str">
            <v>Bekken Trond R</v>
          </cell>
          <cell r="B5" t="str">
            <v>LA4PGA</v>
          </cell>
          <cell r="C5" t="str">
            <v>M</v>
          </cell>
          <cell r="D5" t="str">
            <v>OT</v>
          </cell>
          <cell r="F5">
            <v>23012</v>
          </cell>
          <cell r="G5">
            <v>50</v>
          </cell>
          <cell r="H5">
            <v>0.03</v>
          </cell>
        </row>
        <row r="6">
          <cell r="A6" t="str">
            <v>Berg Øystein</v>
          </cell>
          <cell r="B6" t="str">
            <v>LA7NU</v>
          </cell>
          <cell r="C6" t="str">
            <v>M</v>
          </cell>
          <cell r="D6" t="str">
            <v>ST</v>
          </cell>
          <cell r="G6">
            <v>0</v>
          </cell>
          <cell r="H6">
            <v>0.2</v>
          </cell>
        </row>
        <row r="7">
          <cell r="A7" t="str">
            <v>Bjørge Ellen</v>
          </cell>
          <cell r="B7" t="str">
            <v>*</v>
          </cell>
          <cell r="C7" t="str">
            <v>D</v>
          </cell>
          <cell r="D7" t="str">
            <v>SEN</v>
          </cell>
          <cell r="F7">
            <v>28491</v>
          </cell>
          <cell r="G7">
            <v>35</v>
          </cell>
          <cell r="H7">
            <v>0.1</v>
          </cell>
        </row>
        <row r="8">
          <cell r="A8" t="str">
            <v>Brun Tørnby Jacob</v>
          </cell>
          <cell r="B8" t="str">
            <v> </v>
          </cell>
          <cell r="C8" t="str">
            <v>M</v>
          </cell>
          <cell r="D8" t="str">
            <v>ST</v>
          </cell>
          <cell r="F8">
            <v>36161</v>
          </cell>
          <cell r="G8">
            <v>14</v>
          </cell>
          <cell r="H8">
            <v>0.15</v>
          </cell>
        </row>
        <row r="9">
          <cell r="A9" t="str">
            <v>Bråthen Jon-Harald</v>
          </cell>
          <cell r="B9" t="str">
            <v>LA2NJA</v>
          </cell>
          <cell r="C9" t="str">
            <v>M</v>
          </cell>
          <cell r="D9" t="str">
            <v>OT</v>
          </cell>
          <cell r="F9">
            <v>23743</v>
          </cell>
          <cell r="G9">
            <v>48</v>
          </cell>
          <cell r="H9">
            <v>0.03</v>
          </cell>
        </row>
        <row r="10">
          <cell r="A10" t="str">
            <v>Burud Espen</v>
          </cell>
          <cell r="B10" t="str">
            <v>LA2PJA</v>
          </cell>
          <cell r="C10" t="str">
            <v>M</v>
          </cell>
          <cell r="D10" t="str">
            <v>OT</v>
          </cell>
          <cell r="F10">
            <v>23743</v>
          </cell>
          <cell r="G10">
            <v>48</v>
          </cell>
          <cell r="H10">
            <v>0.03</v>
          </cell>
        </row>
        <row r="11">
          <cell r="A11" t="str">
            <v>Christensen Arne</v>
          </cell>
          <cell r="B11" t="str">
            <v>LA5OBA</v>
          </cell>
          <cell r="C11" t="str">
            <v>M</v>
          </cell>
          <cell r="D11" t="str">
            <v>VET</v>
          </cell>
          <cell r="F11">
            <v>14350</v>
          </cell>
          <cell r="G11">
            <v>74</v>
          </cell>
          <cell r="H11">
            <v>0.15</v>
          </cell>
        </row>
        <row r="12">
          <cell r="A12" t="str">
            <v>Danielsen Steinar</v>
          </cell>
          <cell r="B12" t="str">
            <v>*</v>
          </cell>
          <cell r="C12" t="str">
            <v>M</v>
          </cell>
          <cell r="D12" t="str">
            <v>SEN</v>
          </cell>
          <cell r="F12">
            <v>25570</v>
          </cell>
          <cell r="G12">
            <v>43</v>
          </cell>
          <cell r="H12">
            <v>0</v>
          </cell>
          <cell r="I12" t="str">
            <v> </v>
          </cell>
        </row>
        <row r="13">
          <cell r="A13" t="str">
            <v>Dons Christian</v>
          </cell>
          <cell r="B13" t="str">
            <v>LA5OQ</v>
          </cell>
          <cell r="C13" t="str">
            <v>M</v>
          </cell>
          <cell r="D13" t="str">
            <v>VET</v>
          </cell>
          <cell r="F13">
            <v>19674</v>
          </cell>
          <cell r="G13">
            <v>60</v>
          </cell>
          <cell r="H13">
            <v>0.09</v>
          </cell>
          <cell r="I13" t="str">
            <v>Kjelsås IL</v>
          </cell>
        </row>
        <row r="14">
          <cell r="A14" t="str">
            <v>Dons Karsten</v>
          </cell>
          <cell r="B14" t="str">
            <v>*</v>
          </cell>
          <cell r="C14" t="str">
            <v>M</v>
          </cell>
          <cell r="D14" t="str">
            <v>SEN</v>
          </cell>
          <cell r="F14">
            <v>31967</v>
          </cell>
          <cell r="G14">
            <v>26</v>
          </cell>
          <cell r="H14">
            <v>0</v>
          </cell>
          <cell r="I14" t="str">
            <v>Kjelsås IL</v>
          </cell>
        </row>
        <row r="15">
          <cell r="A15" t="str">
            <v>Dons Martin</v>
          </cell>
          <cell r="B15" t="str">
            <v>*</v>
          </cell>
          <cell r="C15" t="str">
            <v>M</v>
          </cell>
          <cell r="D15" t="str">
            <v>SEN</v>
          </cell>
          <cell r="F15">
            <v>32790</v>
          </cell>
          <cell r="G15">
            <v>24</v>
          </cell>
          <cell r="H15">
            <v>0</v>
          </cell>
          <cell r="I15" t="str">
            <v>Kjelsås IL</v>
          </cell>
        </row>
        <row r="16">
          <cell r="A16" t="str">
            <v>Edvardsen Rolf</v>
          </cell>
          <cell r="B16" t="str">
            <v>*</v>
          </cell>
          <cell r="C16" t="str">
            <v>M</v>
          </cell>
          <cell r="D16" t="str">
            <v>VET</v>
          </cell>
          <cell r="F16">
            <v>13226</v>
          </cell>
          <cell r="G16">
            <v>77</v>
          </cell>
          <cell r="H16">
            <v>0.2</v>
          </cell>
        </row>
        <row r="17">
          <cell r="A17" t="str">
            <v>Eikeland Per Jarle</v>
          </cell>
          <cell r="B17" t="str">
            <v>LA5UGA</v>
          </cell>
          <cell r="C17" t="str">
            <v>M</v>
          </cell>
          <cell r="D17" t="str">
            <v>OT</v>
          </cell>
          <cell r="F17">
            <v>21962</v>
          </cell>
          <cell r="G17">
            <v>53</v>
          </cell>
          <cell r="H17">
            <v>0.03</v>
          </cell>
          <cell r="I17" t="str">
            <v>Tønsberg Omheng OL</v>
          </cell>
        </row>
        <row r="18">
          <cell r="A18" t="str">
            <v>Eilertsen Stian</v>
          </cell>
          <cell r="B18" t="str">
            <v>*</v>
          </cell>
          <cell r="C18" t="str">
            <v>M</v>
          </cell>
          <cell r="D18" t="str">
            <v>T</v>
          </cell>
          <cell r="F18">
            <v>36664</v>
          </cell>
          <cell r="G18">
            <v>13</v>
          </cell>
          <cell r="H18">
            <v>0.15</v>
          </cell>
          <cell r="I18" t="str">
            <v>Kjelsås IL</v>
          </cell>
        </row>
        <row r="19">
          <cell r="A19" t="str">
            <v>Eilertsen Tobias</v>
          </cell>
          <cell r="B19" t="str">
            <v>*</v>
          </cell>
          <cell r="C19" t="str">
            <v>M</v>
          </cell>
          <cell r="D19" t="str">
            <v>YJ</v>
          </cell>
          <cell r="F19">
            <v>35793</v>
          </cell>
          <cell r="G19">
            <v>16</v>
          </cell>
          <cell r="H19">
            <v>0.1</v>
          </cell>
        </row>
        <row r="20">
          <cell r="A20" t="str">
            <v>Fahlstrøm Kristian</v>
          </cell>
          <cell r="B20" t="str">
            <v>LC5XAT</v>
          </cell>
          <cell r="C20" t="str">
            <v>M</v>
          </cell>
          <cell r="D20" t="str">
            <v>OT</v>
          </cell>
          <cell r="F20">
            <v>23377</v>
          </cell>
          <cell r="G20">
            <v>49</v>
          </cell>
          <cell r="H20">
            <v>0.03</v>
          </cell>
        </row>
        <row r="21">
          <cell r="A21" t="str">
            <v>Fiva Jan Harald</v>
          </cell>
          <cell r="B21" t="str">
            <v>LA6AIA</v>
          </cell>
          <cell r="C21" t="str">
            <v>M</v>
          </cell>
          <cell r="D21" t="str">
            <v>OT</v>
          </cell>
          <cell r="F21">
            <v>24189</v>
          </cell>
          <cell r="G21">
            <v>47</v>
          </cell>
          <cell r="H21">
            <v>0.03</v>
          </cell>
        </row>
        <row r="22">
          <cell r="A22" t="str">
            <v>Fjellvang S. Ole Hans</v>
          </cell>
          <cell r="B22" t="str">
            <v>*</v>
          </cell>
          <cell r="C22" t="str">
            <v>M</v>
          </cell>
          <cell r="D22" t="str">
            <v>SEN</v>
          </cell>
          <cell r="F22">
            <v>28856</v>
          </cell>
          <cell r="G22">
            <v>34</v>
          </cell>
          <cell r="H22">
            <v>0</v>
          </cell>
        </row>
        <row r="23">
          <cell r="A23" t="str">
            <v>Garpestad Karin</v>
          </cell>
          <cell r="B23" t="str">
            <v>LA8UW</v>
          </cell>
          <cell r="C23" t="str">
            <v>D</v>
          </cell>
          <cell r="D23" t="str">
            <v>VET</v>
          </cell>
          <cell r="F23">
            <v>18550</v>
          </cell>
          <cell r="G23">
            <v>63</v>
          </cell>
          <cell r="H23">
            <v>0.25</v>
          </cell>
        </row>
        <row r="24">
          <cell r="A24" t="str">
            <v>Garpestad Ole</v>
          </cell>
          <cell r="B24" t="str">
            <v>LA2RR</v>
          </cell>
          <cell r="C24" t="str">
            <v>M</v>
          </cell>
          <cell r="D24" t="str">
            <v>VET</v>
          </cell>
          <cell r="F24">
            <v>19424</v>
          </cell>
          <cell r="G24">
            <v>60</v>
          </cell>
          <cell r="H24">
            <v>0.09</v>
          </cell>
        </row>
        <row r="25">
          <cell r="A25" t="str">
            <v>Grandalen Bjarne</v>
          </cell>
          <cell r="B25" t="str">
            <v>LA9AHA</v>
          </cell>
          <cell r="C25" t="str">
            <v>M</v>
          </cell>
          <cell r="D25" t="str">
            <v>OT</v>
          </cell>
          <cell r="F25">
            <v>21916</v>
          </cell>
          <cell r="G25">
            <v>53</v>
          </cell>
          <cell r="H25">
            <v>0.03</v>
          </cell>
        </row>
        <row r="26">
          <cell r="A26" t="str">
            <v>Hamre Andris</v>
          </cell>
          <cell r="B26" t="str">
            <v>LA4ZLA</v>
          </cell>
          <cell r="C26" t="str">
            <v>M</v>
          </cell>
          <cell r="D26" t="str">
            <v>SEN</v>
          </cell>
          <cell r="F26">
            <v>25934</v>
          </cell>
          <cell r="G26">
            <v>42</v>
          </cell>
          <cell r="H26">
            <v>0</v>
          </cell>
        </row>
        <row r="27">
          <cell r="A27" t="str">
            <v>Hartveit Birk</v>
          </cell>
          <cell r="C27" t="str">
            <v>M</v>
          </cell>
          <cell r="D27" t="str">
            <v>YJ</v>
          </cell>
          <cell r="F27">
            <v>37987</v>
          </cell>
          <cell r="G27">
            <v>9</v>
          </cell>
          <cell r="H27">
            <v>0.2</v>
          </cell>
        </row>
        <row r="28">
          <cell r="A28" t="str">
            <v>Hartveit Lars Rune </v>
          </cell>
          <cell r="B28" t="str">
            <v>LA8TIA</v>
          </cell>
          <cell r="C28" t="str">
            <v>M</v>
          </cell>
          <cell r="D28" t="str">
            <v>SEN</v>
          </cell>
          <cell r="F28">
            <v>25569</v>
          </cell>
          <cell r="G28">
            <v>43</v>
          </cell>
          <cell r="H28">
            <v>0</v>
          </cell>
        </row>
        <row r="29">
          <cell r="A29" t="str">
            <v>Hauge Oddvar</v>
          </cell>
          <cell r="B29" t="str">
            <v>LA2QDA</v>
          </cell>
          <cell r="C29" t="str">
            <v>M</v>
          </cell>
          <cell r="D29" t="str">
            <v>VET</v>
          </cell>
          <cell r="F29">
            <v>15583</v>
          </cell>
          <cell r="G29">
            <v>71</v>
          </cell>
          <cell r="H29">
            <v>0.15</v>
          </cell>
        </row>
        <row r="30">
          <cell r="A30" t="str">
            <v>Heimdal A Eline</v>
          </cell>
          <cell r="B30" t="str">
            <v>*</v>
          </cell>
          <cell r="C30" t="str">
            <v>D</v>
          </cell>
          <cell r="D30" t="str">
            <v>ST</v>
          </cell>
          <cell r="G30">
            <v>0</v>
          </cell>
          <cell r="H30">
            <v>0.2</v>
          </cell>
        </row>
        <row r="31">
          <cell r="A31" t="str">
            <v>Heimdal Frøydis</v>
          </cell>
          <cell r="B31" t="str">
            <v>LA1YM</v>
          </cell>
          <cell r="C31" t="str">
            <v>D</v>
          </cell>
          <cell r="D31" t="str">
            <v>VET</v>
          </cell>
          <cell r="F31">
            <v>17899</v>
          </cell>
          <cell r="G31">
            <v>64</v>
          </cell>
          <cell r="H31">
            <v>0.25</v>
          </cell>
        </row>
        <row r="32">
          <cell r="A32" t="str">
            <v>Heimdal Knut</v>
          </cell>
          <cell r="B32" t="str">
            <v>LA6XI</v>
          </cell>
          <cell r="C32" t="str">
            <v>M</v>
          </cell>
          <cell r="D32" t="str">
            <v>VET</v>
          </cell>
          <cell r="F32">
            <v>17074</v>
          </cell>
          <cell r="G32">
            <v>67</v>
          </cell>
          <cell r="H32">
            <v>0.12</v>
          </cell>
        </row>
        <row r="33">
          <cell r="A33" t="str">
            <v>Henden Gunnar Trældal</v>
          </cell>
          <cell r="B33" t="str">
            <v>LA4FU</v>
          </cell>
          <cell r="C33" t="str">
            <v>M</v>
          </cell>
          <cell r="D33" t="str">
            <v>ST</v>
          </cell>
          <cell r="G33">
            <v>0</v>
          </cell>
          <cell r="H33">
            <v>0.2</v>
          </cell>
        </row>
        <row r="34">
          <cell r="A34" t="str">
            <v>Herstad Torbjørn</v>
          </cell>
          <cell r="B34" t="str">
            <v>LA1KF</v>
          </cell>
          <cell r="C34" t="str">
            <v>M</v>
          </cell>
          <cell r="D34" t="str">
            <v>VET</v>
          </cell>
          <cell r="F34">
            <v>12974</v>
          </cell>
          <cell r="G34">
            <v>78</v>
          </cell>
          <cell r="H34">
            <v>0.2</v>
          </cell>
        </row>
        <row r="35">
          <cell r="A35" t="str">
            <v>Hoffstad Bjørn</v>
          </cell>
          <cell r="B35" t="str">
            <v>LA7DOA</v>
          </cell>
          <cell r="C35" t="str">
            <v>M</v>
          </cell>
          <cell r="D35" t="str">
            <v>ST</v>
          </cell>
          <cell r="G35">
            <v>0</v>
          </cell>
          <cell r="H35">
            <v>0.2</v>
          </cell>
        </row>
        <row r="36">
          <cell r="A36" t="str">
            <v>Holter Nicolai Kiær</v>
          </cell>
          <cell r="B36" t="str">
            <v>LA5CH</v>
          </cell>
          <cell r="C36" t="str">
            <v>M</v>
          </cell>
          <cell r="D36" t="str">
            <v>ST</v>
          </cell>
          <cell r="G36">
            <v>0</v>
          </cell>
          <cell r="H36">
            <v>0.2</v>
          </cell>
        </row>
        <row r="37">
          <cell r="A37" t="str">
            <v>Holthe Ole</v>
          </cell>
          <cell r="B37" t="str">
            <v>LA3QG</v>
          </cell>
          <cell r="C37" t="str">
            <v>M</v>
          </cell>
          <cell r="D37" t="str">
            <v>VET</v>
          </cell>
          <cell r="F37">
            <v>10274</v>
          </cell>
          <cell r="G37">
            <v>85</v>
          </cell>
          <cell r="H37">
            <v>0.25</v>
          </cell>
        </row>
        <row r="38">
          <cell r="A38" t="str">
            <v>Indrebø Håvard</v>
          </cell>
          <cell r="B38" t="str">
            <v>LB8ME</v>
          </cell>
          <cell r="C38" t="str">
            <v>M</v>
          </cell>
          <cell r="D38" t="str">
            <v>SEN</v>
          </cell>
          <cell r="F38">
            <v>31413</v>
          </cell>
          <cell r="G38">
            <v>27</v>
          </cell>
          <cell r="H38">
            <v>0</v>
          </cell>
        </row>
        <row r="39">
          <cell r="A39" t="str">
            <v>Indrebø Ragnar</v>
          </cell>
          <cell r="B39" t="str">
            <v>LA4XT</v>
          </cell>
          <cell r="C39" t="str">
            <v>M</v>
          </cell>
          <cell r="D39" t="str">
            <v>OT</v>
          </cell>
          <cell r="F39">
            <v>21273</v>
          </cell>
          <cell r="G39">
            <v>55</v>
          </cell>
          <cell r="H39">
            <v>0.06</v>
          </cell>
        </row>
        <row r="40">
          <cell r="A40" t="str">
            <v>Johansen Arnt R</v>
          </cell>
          <cell r="B40" t="str">
            <v>*</v>
          </cell>
          <cell r="C40" t="str">
            <v>M</v>
          </cell>
          <cell r="D40" t="str">
            <v>S</v>
          </cell>
          <cell r="F40">
            <v>25569</v>
          </cell>
          <cell r="G40">
            <v>43</v>
          </cell>
          <cell r="H40">
            <v>0</v>
          </cell>
        </row>
        <row r="41">
          <cell r="A41" t="str">
            <v>Johansen Stein W</v>
          </cell>
          <cell r="B41" t="str">
            <v>LA3ST</v>
          </cell>
          <cell r="C41" t="str">
            <v>M</v>
          </cell>
          <cell r="D41" t="str">
            <v>VET</v>
          </cell>
          <cell r="F41">
            <v>18629</v>
          </cell>
          <cell r="G41">
            <v>62</v>
          </cell>
          <cell r="H41">
            <v>0.09</v>
          </cell>
        </row>
        <row r="42">
          <cell r="A42" t="str">
            <v>Kaiser Henrik</v>
          </cell>
          <cell r="B42" t="str">
            <v>*</v>
          </cell>
          <cell r="C42" t="str">
            <v>M</v>
          </cell>
          <cell r="D42" t="str">
            <v>ST</v>
          </cell>
          <cell r="G42">
            <v>0</v>
          </cell>
          <cell r="H42">
            <v>0.2</v>
          </cell>
        </row>
        <row r="43">
          <cell r="A43" t="str">
            <v>Kaiser Martin</v>
          </cell>
          <cell r="B43" t="str">
            <v>*</v>
          </cell>
          <cell r="C43" t="str">
            <v>M</v>
          </cell>
          <cell r="D43" t="str">
            <v>ST</v>
          </cell>
          <cell r="G43">
            <v>0</v>
          </cell>
          <cell r="H43">
            <v>0.2</v>
          </cell>
        </row>
        <row r="44">
          <cell r="A44" t="str">
            <v>Kaiser Stine</v>
          </cell>
          <cell r="B44" t="str">
            <v>*</v>
          </cell>
          <cell r="C44" t="str">
            <v>D</v>
          </cell>
          <cell r="D44" t="str">
            <v>SEN</v>
          </cell>
          <cell r="F44">
            <v>26793</v>
          </cell>
          <cell r="G44">
            <v>40</v>
          </cell>
          <cell r="H44">
            <v>0.1</v>
          </cell>
          <cell r="I44" t="str">
            <v>Sturla IF</v>
          </cell>
        </row>
        <row r="45">
          <cell r="A45" t="str">
            <v>Kaiser Thomas</v>
          </cell>
          <cell r="B45" t="str">
            <v>LA0HO</v>
          </cell>
          <cell r="C45" t="str">
            <v>M</v>
          </cell>
          <cell r="D45" t="str">
            <v>OT</v>
          </cell>
          <cell r="F45">
            <v>24371</v>
          </cell>
          <cell r="G45">
            <v>47</v>
          </cell>
          <cell r="H45">
            <v>0.03</v>
          </cell>
          <cell r="I45" t="str">
            <v>Sturla IF</v>
          </cell>
        </row>
        <row r="46">
          <cell r="A46" t="str">
            <v>Karijord Johannes</v>
          </cell>
          <cell r="B46" t="str">
            <v>LA6IU</v>
          </cell>
          <cell r="C46" t="str">
            <v>M</v>
          </cell>
          <cell r="D46" t="str">
            <v>SEN</v>
          </cell>
          <cell r="F46">
            <v>24838</v>
          </cell>
          <cell r="G46">
            <v>45</v>
          </cell>
          <cell r="H46">
            <v>0.03</v>
          </cell>
        </row>
        <row r="47">
          <cell r="A47" t="str">
            <v>Karlsen Joacim</v>
          </cell>
          <cell r="B47" t="str">
            <v>*</v>
          </cell>
          <cell r="C47" t="str">
            <v>M</v>
          </cell>
          <cell r="D47" t="str">
            <v>SEN</v>
          </cell>
          <cell r="F47">
            <v>28856</v>
          </cell>
          <cell r="G47">
            <v>34</v>
          </cell>
          <cell r="H47">
            <v>0</v>
          </cell>
        </row>
        <row r="48">
          <cell r="A48" t="str">
            <v>Karlsson Torstein</v>
          </cell>
          <cell r="B48" t="str">
            <v>LA1AKA</v>
          </cell>
          <cell r="C48" t="str">
            <v>M</v>
          </cell>
          <cell r="D48" t="str">
            <v>SEN</v>
          </cell>
          <cell r="F48">
            <v>28126</v>
          </cell>
          <cell r="G48">
            <v>36</v>
          </cell>
          <cell r="H48">
            <v>0</v>
          </cell>
        </row>
        <row r="49">
          <cell r="A49" t="str">
            <v>Kopstad Raymond</v>
          </cell>
          <cell r="B49" t="str">
            <v>*</v>
          </cell>
          <cell r="C49" t="str">
            <v>M</v>
          </cell>
          <cell r="D49" t="str">
            <v>ST</v>
          </cell>
          <cell r="G49">
            <v>0</v>
          </cell>
          <cell r="H49">
            <v>0.2</v>
          </cell>
        </row>
        <row r="50">
          <cell r="A50" t="str">
            <v>Koren Jørgen William</v>
          </cell>
          <cell r="B50" t="str">
            <v>LA6JM</v>
          </cell>
          <cell r="C50" t="str">
            <v>M</v>
          </cell>
          <cell r="D50" t="str">
            <v>ST</v>
          </cell>
          <cell r="G50">
            <v>0</v>
          </cell>
          <cell r="H50">
            <v>0.2</v>
          </cell>
        </row>
        <row r="51">
          <cell r="A51" t="str">
            <v>Kristiansen Rolf M</v>
          </cell>
          <cell r="B51" t="str">
            <v>LA9RRA</v>
          </cell>
          <cell r="C51" t="str">
            <v>M</v>
          </cell>
          <cell r="D51" t="str">
            <v>VET</v>
          </cell>
          <cell r="F51">
            <v>15707</v>
          </cell>
          <cell r="G51">
            <v>70</v>
          </cell>
          <cell r="H51">
            <v>0.15</v>
          </cell>
        </row>
        <row r="52">
          <cell r="A52" t="str">
            <v>Krotseng Tor</v>
          </cell>
          <cell r="B52" t="str">
            <v>LA1KIA</v>
          </cell>
          <cell r="C52" t="str">
            <v>M</v>
          </cell>
          <cell r="D52" t="str">
            <v>ST</v>
          </cell>
          <cell r="G52">
            <v>0</v>
          </cell>
          <cell r="H52">
            <v>0.2</v>
          </cell>
        </row>
        <row r="53">
          <cell r="A53" t="str">
            <v>Larsen Per Erik</v>
          </cell>
          <cell r="C53" t="str">
            <v>M</v>
          </cell>
          <cell r="D53" t="str">
            <v>OT</v>
          </cell>
          <cell r="F53">
            <v>24838</v>
          </cell>
          <cell r="G53">
            <v>45</v>
          </cell>
          <cell r="H53">
            <v>0.03</v>
          </cell>
          <cell r="I53" t="str">
            <v>Sandefjord OK</v>
          </cell>
        </row>
        <row r="54">
          <cell r="A54" t="str">
            <v>Lillehaug Ola</v>
          </cell>
          <cell r="B54" t="str">
            <v>*</v>
          </cell>
          <cell r="C54" t="str">
            <v>M</v>
          </cell>
          <cell r="D54" t="str">
            <v>ST</v>
          </cell>
          <cell r="F54">
            <v>0</v>
          </cell>
          <cell r="G54">
            <v>0</v>
          </cell>
          <cell r="H54">
            <v>0.2</v>
          </cell>
        </row>
        <row r="55">
          <cell r="A55" t="str">
            <v>Lærum Bjørn</v>
          </cell>
          <cell r="B55" t="str">
            <v>LA8WY</v>
          </cell>
          <cell r="C55" t="str">
            <v>M</v>
          </cell>
          <cell r="D55" t="str">
            <v>VET</v>
          </cell>
          <cell r="F55">
            <v>17168</v>
          </cell>
          <cell r="G55">
            <v>66</v>
          </cell>
          <cell r="H55">
            <v>0.12</v>
          </cell>
        </row>
        <row r="56">
          <cell r="A56" t="str">
            <v>Løvlien Tore</v>
          </cell>
          <cell r="B56" t="str">
            <v>*</v>
          </cell>
          <cell r="C56" t="str">
            <v>M</v>
          </cell>
          <cell r="D56" t="str">
            <v>ST</v>
          </cell>
          <cell r="G56">
            <v>0</v>
          </cell>
          <cell r="H56">
            <v>0.2</v>
          </cell>
        </row>
        <row r="57">
          <cell r="A57" t="str">
            <v>Moen Ole-Kristian</v>
          </cell>
          <cell r="B57" t="str">
            <v>LA4YRA</v>
          </cell>
          <cell r="C57" t="str">
            <v>M</v>
          </cell>
          <cell r="D57" t="str">
            <v>SEN</v>
          </cell>
          <cell r="F57">
            <v>32874</v>
          </cell>
          <cell r="G57">
            <v>23</v>
          </cell>
          <cell r="H57">
            <v>0</v>
          </cell>
        </row>
        <row r="58">
          <cell r="A58" t="str">
            <v>Moen Steinar</v>
          </cell>
          <cell r="B58" t="str">
            <v>LA5OM</v>
          </cell>
          <cell r="C58" t="str">
            <v>M</v>
          </cell>
          <cell r="D58" t="str">
            <v>VET</v>
          </cell>
          <cell r="F58">
            <v>19124</v>
          </cell>
          <cell r="G58">
            <v>61</v>
          </cell>
          <cell r="H58">
            <v>0.09</v>
          </cell>
        </row>
        <row r="59">
          <cell r="A59" t="str">
            <v>Morgan Nicholas</v>
          </cell>
          <cell r="B59" t="str">
            <v>*</v>
          </cell>
          <cell r="C59" t="str">
            <v>M</v>
          </cell>
          <cell r="D59" t="str">
            <v>SEN</v>
          </cell>
          <cell r="F59">
            <v>29954</v>
          </cell>
          <cell r="G59">
            <v>31</v>
          </cell>
          <cell r="H59">
            <v>0</v>
          </cell>
          <cell r="I59" t="str">
            <v>Tyrving</v>
          </cell>
        </row>
        <row r="60">
          <cell r="A60" t="str">
            <v>Myrnes Sveinung</v>
          </cell>
          <cell r="B60" t="str">
            <v>*</v>
          </cell>
          <cell r="C60" t="str">
            <v>M</v>
          </cell>
          <cell r="D60" t="str">
            <v>OT</v>
          </cell>
          <cell r="F60">
            <v>20455</v>
          </cell>
          <cell r="G60">
            <v>57</v>
          </cell>
          <cell r="H60">
            <v>0.06</v>
          </cell>
        </row>
        <row r="61">
          <cell r="A61" t="str">
            <v>Nilsen Terje</v>
          </cell>
          <cell r="B61" t="str">
            <v>LA3SBA</v>
          </cell>
          <cell r="C61" t="str">
            <v>M</v>
          </cell>
          <cell r="D61" t="str">
            <v>ST</v>
          </cell>
          <cell r="G61">
            <v>0</v>
          </cell>
          <cell r="H61">
            <v>0.2</v>
          </cell>
        </row>
        <row r="62">
          <cell r="A62" t="str">
            <v>Olsen Endre</v>
          </cell>
          <cell r="B62" t="str">
            <v>*</v>
          </cell>
          <cell r="C62" t="str">
            <v>M</v>
          </cell>
          <cell r="D62" t="str">
            <v>ST</v>
          </cell>
          <cell r="F62">
            <v>37660</v>
          </cell>
          <cell r="G62">
            <v>10</v>
          </cell>
          <cell r="H62">
            <v>0.2</v>
          </cell>
        </row>
        <row r="63">
          <cell r="A63" t="str">
            <v>Olsen Simen</v>
          </cell>
          <cell r="B63" t="str">
            <v>*</v>
          </cell>
          <cell r="C63" t="str">
            <v>M</v>
          </cell>
          <cell r="D63" t="str">
            <v>T</v>
          </cell>
          <cell r="F63">
            <v>36624</v>
          </cell>
          <cell r="G63">
            <v>13</v>
          </cell>
          <cell r="H63">
            <v>0.15</v>
          </cell>
        </row>
        <row r="64">
          <cell r="A64" t="str">
            <v>Olsen Svein</v>
          </cell>
          <cell r="B64" t="str">
            <v>LA6KCA</v>
          </cell>
          <cell r="C64" t="str">
            <v>M</v>
          </cell>
          <cell r="D64" t="str">
            <v>OT</v>
          </cell>
          <cell r="F64">
            <v>23735</v>
          </cell>
          <cell r="G64">
            <v>49</v>
          </cell>
          <cell r="H64">
            <v>0.03</v>
          </cell>
        </row>
        <row r="65">
          <cell r="A65" t="str">
            <v>Ranje August</v>
          </cell>
          <cell r="C65" t="str">
            <v>M</v>
          </cell>
          <cell r="D65" t="str">
            <v>YJ</v>
          </cell>
          <cell r="F65">
            <v>36161</v>
          </cell>
          <cell r="G65">
            <v>14</v>
          </cell>
          <cell r="H65">
            <v>0.15</v>
          </cell>
        </row>
        <row r="66">
          <cell r="A66" t="str">
            <v>Ring Ellen</v>
          </cell>
          <cell r="B66" t="str">
            <v>*</v>
          </cell>
          <cell r="C66" t="str">
            <v>M</v>
          </cell>
          <cell r="D66" t="str">
            <v>SEN</v>
          </cell>
          <cell r="F66">
            <v>25569</v>
          </cell>
          <cell r="G66">
            <v>43</v>
          </cell>
          <cell r="H66">
            <v>0</v>
          </cell>
        </row>
        <row r="67">
          <cell r="A67" t="str">
            <v>Ring Laila</v>
          </cell>
          <cell r="B67" t="str">
            <v>LA6VEA</v>
          </cell>
          <cell r="C67" t="str">
            <v>D</v>
          </cell>
          <cell r="D67" t="str">
            <v>VET</v>
          </cell>
          <cell r="F67">
            <v>17141</v>
          </cell>
          <cell r="G67">
            <v>67</v>
          </cell>
          <cell r="H67">
            <v>0.3</v>
          </cell>
        </row>
        <row r="68">
          <cell r="A68" t="str">
            <v>Ringdal Gunnar</v>
          </cell>
          <cell r="B68" t="str">
            <v>LA1HRA</v>
          </cell>
          <cell r="C68" t="str">
            <v>M</v>
          </cell>
          <cell r="D68" t="str">
            <v>VET</v>
          </cell>
          <cell r="F68">
            <v>15495</v>
          </cell>
          <cell r="G68">
            <v>71</v>
          </cell>
          <cell r="H68">
            <v>0.15</v>
          </cell>
        </row>
        <row r="69">
          <cell r="A69" t="str">
            <v>Roland Steinar</v>
          </cell>
          <cell r="B69" t="str">
            <v>LA8FCA</v>
          </cell>
          <cell r="C69" t="str">
            <v>M</v>
          </cell>
          <cell r="D69" t="str">
            <v>VET</v>
          </cell>
          <cell r="F69">
            <v>19201</v>
          </cell>
          <cell r="G69">
            <v>61</v>
          </cell>
          <cell r="H69">
            <v>0.09</v>
          </cell>
        </row>
        <row r="70">
          <cell r="A70" t="str">
            <v>Røgeberg Brynjar</v>
          </cell>
          <cell r="B70" t="str">
            <v>*</v>
          </cell>
          <cell r="C70" t="str">
            <v>M</v>
          </cell>
          <cell r="D70" t="str">
            <v>VET</v>
          </cell>
          <cell r="F70">
            <v>12421</v>
          </cell>
          <cell r="G70">
            <v>79</v>
          </cell>
          <cell r="H70">
            <v>0.2</v>
          </cell>
        </row>
        <row r="71">
          <cell r="A71" t="str">
            <v>Seiersten Stian</v>
          </cell>
          <cell r="B71" t="str">
            <v>*</v>
          </cell>
          <cell r="C71" t="str">
            <v>M</v>
          </cell>
          <cell r="D71" t="str">
            <v>OT</v>
          </cell>
          <cell r="G71">
            <v>0</v>
          </cell>
          <cell r="H71">
            <v>0.2</v>
          </cell>
        </row>
        <row r="72">
          <cell r="A72" t="str">
            <v>Sletvold Jon</v>
          </cell>
          <cell r="B72" t="str">
            <v>LA9NGA</v>
          </cell>
          <cell r="C72" t="str">
            <v>M</v>
          </cell>
          <cell r="D72" t="str">
            <v>OT</v>
          </cell>
          <cell r="F72">
            <v>24777</v>
          </cell>
          <cell r="G72">
            <v>46</v>
          </cell>
          <cell r="H72">
            <v>0.03</v>
          </cell>
          <cell r="I72" t="str">
            <v>Kjelsås IL</v>
          </cell>
        </row>
        <row r="73">
          <cell r="A73" t="str">
            <v>Solbø Trond</v>
          </cell>
          <cell r="B73" t="str">
            <v>*</v>
          </cell>
          <cell r="C73" t="str">
            <v>M</v>
          </cell>
          <cell r="D73" t="str">
            <v>OT</v>
          </cell>
          <cell r="F73">
            <v>24108</v>
          </cell>
          <cell r="G73">
            <v>47</v>
          </cell>
          <cell r="H73">
            <v>0.03</v>
          </cell>
        </row>
        <row r="74">
          <cell r="A74" t="str">
            <v>Solli Arve</v>
          </cell>
          <cell r="B74" t="str">
            <v>LA5YI</v>
          </cell>
          <cell r="C74" t="str">
            <v>M</v>
          </cell>
          <cell r="D74" t="str">
            <v>VET</v>
          </cell>
          <cell r="F74">
            <v>16803</v>
          </cell>
          <cell r="G74">
            <v>67</v>
          </cell>
          <cell r="H74">
            <v>0.12</v>
          </cell>
        </row>
        <row r="75">
          <cell r="A75" t="str">
            <v>Solli Øivind</v>
          </cell>
          <cell r="B75" t="str">
            <v>LA1KP</v>
          </cell>
          <cell r="C75" t="str">
            <v>M</v>
          </cell>
          <cell r="D75" t="str">
            <v>OT</v>
          </cell>
          <cell r="F75">
            <v>20078</v>
          </cell>
          <cell r="G75">
            <v>59</v>
          </cell>
          <cell r="H75">
            <v>0.06</v>
          </cell>
        </row>
        <row r="76">
          <cell r="A76" t="str">
            <v>Stickler Øyvind</v>
          </cell>
          <cell r="B76" t="str">
            <v>*</v>
          </cell>
          <cell r="C76" t="str">
            <v>M</v>
          </cell>
          <cell r="D76" t="str">
            <v>OT</v>
          </cell>
          <cell r="F76">
            <v>20455</v>
          </cell>
          <cell r="G76">
            <v>57</v>
          </cell>
          <cell r="H76">
            <v>0.06</v>
          </cell>
        </row>
        <row r="77">
          <cell r="A77" t="str">
            <v>Synstad Vidar</v>
          </cell>
          <cell r="B77" t="str">
            <v>*</v>
          </cell>
          <cell r="C77" t="str">
            <v>M</v>
          </cell>
          <cell r="D77" t="str">
            <v>SEN</v>
          </cell>
          <cell r="F77">
            <v>25570</v>
          </cell>
          <cell r="G77">
            <v>43</v>
          </cell>
          <cell r="H77">
            <v>0</v>
          </cell>
        </row>
        <row r="78">
          <cell r="A78" t="str">
            <v>Syvertsen Dag Erik</v>
          </cell>
          <cell r="B78" t="str">
            <v>*</v>
          </cell>
          <cell r="C78" t="str">
            <v>M</v>
          </cell>
          <cell r="D78" t="str">
            <v>ST</v>
          </cell>
          <cell r="G78">
            <v>0</v>
          </cell>
          <cell r="H78">
            <v>0.2</v>
          </cell>
        </row>
        <row r="79">
          <cell r="A79" t="str">
            <v>Sætre Julius Jahre</v>
          </cell>
          <cell r="B79" t="str">
            <v>*</v>
          </cell>
          <cell r="C79" t="str">
            <v>M</v>
          </cell>
          <cell r="D79" t="str">
            <v>OT</v>
          </cell>
          <cell r="G79">
            <v>0</v>
          </cell>
          <cell r="H79">
            <v>0.2</v>
          </cell>
        </row>
        <row r="80">
          <cell r="A80" t="str">
            <v>Søgaard John</v>
          </cell>
          <cell r="B80" t="str">
            <v>LA7SPA</v>
          </cell>
          <cell r="C80" t="str">
            <v>M</v>
          </cell>
          <cell r="D80" t="str">
            <v>OT</v>
          </cell>
          <cell r="G80">
            <v>0</v>
          </cell>
          <cell r="H80">
            <v>0.2</v>
          </cell>
        </row>
        <row r="81">
          <cell r="A81" t="str">
            <v>Torgersen Lars</v>
          </cell>
          <cell r="B81" t="str">
            <v>LA6PBA</v>
          </cell>
          <cell r="C81" t="str">
            <v>M</v>
          </cell>
          <cell r="D81" t="str">
            <v>ST</v>
          </cell>
          <cell r="G81">
            <v>0</v>
          </cell>
          <cell r="H81">
            <v>0.2</v>
          </cell>
        </row>
        <row r="82">
          <cell r="A82" t="str">
            <v>Tveisme Martin</v>
          </cell>
          <cell r="B82" t="str">
            <v>*</v>
          </cell>
          <cell r="C82" t="str">
            <v>M</v>
          </cell>
          <cell r="D82" t="str">
            <v>OT</v>
          </cell>
          <cell r="F82">
            <v>20821</v>
          </cell>
          <cell r="G82">
            <v>56</v>
          </cell>
          <cell r="H82">
            <v>0.06</v>
          </cell>
        </row>
        <row r="83">
          <cell r="A83" t="str">
            <v>Tveisme Tony</v>
          </cell>
          <cell r="B83" t="str">
            <v>*</v>
          </cell>
          <cell r="C83" t="str">
            <v>M</v>
          </cell>
          <cell r="D83" t="str">
            <v>ST</v>
          </cell>
          <cell r="F83">
            <v>36161</v>
          </cell>
          <cell r="G83">
            <v>14</v>
          </cell>
          <cell r="H83">
            <v>0.15</v>
          </cell>
        </row>
        <row r="84">
          <cell r="A84" t="str">
            <v>Veggan Snorre</v>
          </cell>
          <cell r="B84" t="str">
            <v>*</v>
          </cell>
          <cell r="C84" t="str">
            <v>M</v>
          </cell>
          <cell r="D84" t="str">
            <v>OT</v>
          </cell>
          <cell r="F84">
            <v>24838</v>
          </cell>
          <cell r="G84">
            <v>45</v>
          </cell>
          <cell r="H84">
            <v>0.03</v>
          </cell>
          <cell r="I84" t="str">
            <v>Nydalen SK</v>
          </cell>
        </row>
        <row r="85">
          <cell r="A85" t="str">
            <v>Vogelsang Christian</v>
          </cell>
          <cell r="B85" t="str">
            <v>*</v>
          </cell>
          <cell r="C85" t="str">
            <v>M</v>
          </cell>
          <cell r="D85" t="str">
            <v>OT</v>
          </cell>
          <cell r="F85">
            <v>24838</v>
          </cell>
          <cell r="G85">
            <v>45</v>
          </cell>
          <cell r="H85">
            <v>0.03</v>
          </cell>
          <cell r="I85" t="str">
            <v>Nydalen SK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Liste">
      <sharedItems containsMixedTypes="0" count="10">
        <s v="Olsen Svein"/>
        <s v="Moen Steinar"/>
        <s v="Sletvold Jon"/>
        <s v="Hartveit Lars Rune "/>
        <s v="Andersen Hege"/>
        <s v="Kaiser Thomas"/>
        <s v="Heimdal Knut"/>
        <s v="Christensen Arne"/>
        <s v="Johansen Stein W"/>
        <s v=""/>
      </sharedItems>
    </cacheField>
    <cacheField name="Poeng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2" cacheId="3" applyNumberFormats="0" applyBorderFormats="0" applyFontFormats="0" applyPatternFormats="0" applyAlignmentFormats="0" applyWidthHeightFormats="0" dataCaption="Data" showMissing="0" preserveFormatting="1" useAutoFormatting="1" colGrandTotals="0" itemPrintTitles="1" compactData="0" updatedVersion="2" indent="0" showMemberPropertyTips="1">
  <location ref="B24:D35" firstHeaderRow="1" firstDataRow="2" firstDataCol="1"/>
  <pivotFields count="2">
    <pivotField axis="axisRow" dataField="1" compact="0" outline="0" subtotalTop="0" showAll="0">
      <items count="11">
        <item h="1" x="9"/>
        <item x="7"/>
        <item x="6"/>
        <item x="8"/>
        <item x="1"/>
        <item x="0"/>
        <item x="2"/>
        <item x="4"/>
        <item x="3"/>
        <item x="5"/>
        <item t="default"/>
      </items>
    </pivotField>
    <pivotField dataField="1" compact="0" outline="0" subtotalTop="0" showAl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Antall av Liste" fld="0" subtotal="count" baseField="0" baseItem="0"/>
    <dataField name="Summer av Poeng" fld="1" baseField="0" baseItem="1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2">
    <pageSetUpPr fitToPage="1"/>
  </sheetPr>
  <dimension ref="A1:X9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:U33"/>
    </sheetView>
  </sheetViews>
  <sheetFormatPr defaultColWidth="11.57421875" defaultRowHeight="12.75"/>
  <cols>
    <col min="1" max="1" width="24.00390625" style="1" customWidth="1"/>
    <col min="2" max="2" width="8.28125" style="2" customWidth="1"/>
    <col min="3" max="3" width="10.7109375" style="3" customWidth="1"/>
    <col min="4" max="4" width="8.7109375" style="4" customWidth="1"/>
    <col min="5" max="5" width="8.00390625" style="5" customWidth="1"/>
    <col min="6" max="6" width="9.28125" style="5" customWidth="1"/>
    <col min="7" max="8" width="5.7109375" style="4" bestFit="1" customWidth="1"/>
    <col min="9" max="9" width="4.7109375" style="4" bestFit="1" customWidth="1"/>
    <col min="10" max="21" width="5.7109375" style="4" bestFit="1" customWidth="1"/>
    <col min="22" max="22" width="5.7109375" style="4" customWidth="1"/>
    <col min="23" max="23" width="6.28125" style="4" customWidth="1"/>
    <col min="24" max="24" width="0" style="4" hidden="1" customWidth="1"/>
    <col min="25" max="16384" width="11.57421875" style="3" customWidth="1"/>
  </cols>
  <sheetData>
    <row r="1" spans="1:24" ht="12.75">
      <c r="A1" s="6">
        <v>2013</v>
      </c>
      <c r="B1" s="7"/>
      <c r="C1" s="7"/>
      <c r="D1" s="7"/>
      <c r="E1" s="7"/>
      <c r="F1" s="7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7"/>
    </row>
    <row r="2" spans="1:24" ht="81">
      <c r="A2" s="6" t="s">
        <v>42</v>
      </c>
      <c r="B2" s="7"/>
      <c r="C2" s="7"/>
      <c r="D2" s="7"/>
      <c r="E2" s="7"/>
      <c r="F2" s="7" t="s">
        <v>0</v>
      </c>
      <c r="G2" s="250" t="s">
        <v>184</v>
      </c>
      <c r="H2" s="250" t="s">
        <v>185</v>
      </c>
      <c r="I2" s="250" t="s">
        <v>186</v>
      </c>
      <c r="J2" s="250" t="s">
        <v>186</v>
      </c>
      <c r="K2" s="250" t="s">
        <v>189</v>
      </c>
      <c r="L2" s="250" t="s">
        <v>192</v>
      </c>
      <c r="M2" s="250" t="s">
        <v>193</v>
      </c>
      <c r="N2" s="250" t="s">
        <v>195</v>
      </c>
      <c r="O2" s="250" t="s">
        <v>206</v>
      </c>
      <c r="P2" s="250" t="s">
        <v>204</v>
      </c>
      <c r="Q2" s="250" t="s">
        <v>198</v>
      </c>
      <c r="R2" s="250" t="s">
        <v>199</v>
      </c>
      <c r="S2" s="250" t="s">
        <v>208</v>
      </c>
      <c r="T2" s="250" t="s">
        <v>210</v>
      </c>
      <c r="U2" s="250" t="s">
        <v>216</v>
      </c>
      <c r="V2" s="250"/>
      <c r="W2" s="250"/>
      <c r="X2" s="7"/>
    </row>
    <row r="3" spans="1:24" ht="49.5" customHeight="1">
      <c r="A3" s="6"/>
      <c r="B3" s="7"/>
      <c r="C3" s="7" t="s">
        <v>1</v>
      </c>
      <c r="D3" s="6">
        <v>9</v>
      </c>
      <c r="E3" s="7"/>
      <c r="F3" s="7" t="s">
        <v>2</v>
      </c>
      <c r="G3" s="251">
        <v>41342</v>
      </c>
      <c r="H3" s="251">
        <v>41388</v>
      </c>
      <c r="I3" s="251" t="s">
        <v>136</v>
      </c>
      <c r="J3" s="251">
        <v>41401</v>
      </c>
      <c r="K3" s="251">
        <v>41417</v>
      </c>
      <c r="L3" s="251">
        <v>41424</v>
      </c>
      <c r="M3" s="251">
        <v>41430</v>
      </c>
      <c r="N3" s="251">
        <v>41507</v>
      </c>
      <c r="O3" s="251">
        <v>41517</v>
      </c>
      <c r="P3" s="251">
        <v>41518</v>
      </c>
      <c r="Q3" s="251">
        <v>41545</v>
      </c>
      <c r="R3" s="251">
        <v>41560</v>
      </c>
      <c r="S3" s="251">
        <v>41408</v>
      </c>
      <c r="T3" s="252">
        <v>41440</v>
      </c>
      <c r="U3" s="252">
        <v>41573</v>
      </c>
      <c r="V3" s="252"/>
      <c r="W3" s="252"/>
      <c r="X3" s="7"/>
    </row>
    <row r="4" spans="1:24" ht="12.75">
      <c r="A4" s="6"/>
      <c r="B4" s="7"/>
      <c r="C4" s="8" t="s">
        <v>3</v>
      </c>
      <c r="D4" s="6">
        <v>14</v>
      </c>
      <c r="E4" s="7"/>
      <c r="F4" s="7"/>
      <c r="G4" s="134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5"/>
    </row>
    <row r="5" spans="1:24" ht="12.75">
      <c r="A5" s="6"/>
      <c r="B5" s="7"/>
      <c r="C5" s="8" t="s">
        <v>4</v>
      </c>
      <c r="D5" s="9">
        <v>10.714285714285714</v>
      </c>
      <c r="E5" s="7"/>
      <c r="F5" s="7"/>
      <c r="G5" s="134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22"/>
    </row>
    <row r="6" spans="1:24" ht="12.75">
      <c r="A6" s="6"/>
      <c r="B6" s="7"/>
      <c r="C6" s="8"/>
      <c r="D6" s="9"/>
      <c r="E6" s="7"/>
      <c r="F6" s="7"/>
      <c r="G6" s="134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22"/>
    </row>
    <row r="7" spans="1:24" ht="12.75">
      <c r="A7" s="10"/>
      <c r="B7" s="11"/>
      <c r="C7" s="11"/>
      <c r="D7" s="12"/>
      <c r="E7" s="13"/>
      <c r="F7" s="14" t="s">
        <v>5</v>
      </c>
      <c r="G7" s="14">
        <v>5</v>
      </c>
      <c r="H7" s="14">
        <v>9</v>
      </c>
      <c r="I7" s="14">
        <v>4</v>
      </c>
      <c r="J7" s="14">
        <v>9</v>
      </c>
      <c r="K7" s="14">
        <v>9</v>
      </c>
      <c r="L7" s="14">
        <v>8</v>
      </c>
      <c r="M7" s="14">
        <v>11</v>
      </c>
      <c r="N7" s="14">
        <v>16</v>
      </c>
      <c r="O7" s="14">
        <v>8</v>
      </c>
      <c r="P7" s="14">
        <v>12</v>
      </c>
      <c r="Q7" s="14">
        <v>9</v>
      </c>
      <c r="R7" s="14">
        <v>15</v>
      </c>
      <c r="S7" s="14">
        <v>10</v>
      </c>
      <c r="T7" s="14">
        <v>12</v>
      </c>
      <c r="U7" s="14">
        <v>13</v>
      </c>
      <c r="V7" s="14"/>
      <c r="W7" s="14"/>
      <c r="X7" s="31"/>
    </row>
    <row r="8" spans="1:24" ht="12.75">
      <c r="A8" s="16"/>
      <c r="B8" s="17"/>
      <c r="C8" s="18"/>
      <c r="D8" s="19"/>
      <c r="E8" s="20"/>
      <c r="F8" s="19" t="s">
        <v>81</v>
      </c>
      <c r="G8" s="21">
        <v>1</v>
      </c>
      <c r="H8" s="21">
        <v>2</v>
      </c>
      <c r="I8" s="21">
        <v>3</v>
      </c>
      <c r="J8" s="21">
        <v>4</v>
      </c>
      <c r="K8" s="21">
        <v>5</v>
      </c>
      <c r="L8" s="21">
        <v>6</v>
      </c>
      <c r="M8" s="21">
        <v>7</v>
      </c>
      <c r="N8" s="21">
        <v>8</v>
      </c>
      <c r="O8" s="21">
        <v>9</v>
      </c>
      <c r="P8" s="21">
        <v>10</v>
      </c>
      <c r="Q8" s="21">
        <v>11</v>
      </c>
      <c r="R8" s="21">
        <v>12</v>
      </c>
      <c r="S8" s="21">
        <v>13</v>
      </c>
      <c r="T8" s="21">
        <v>14</v>
      </c>
      <c r="U8" s="21">
        <v>15</v>
      </c>
      <c r="V8" s="21"/>
      <c r="W8" s="21"/>
      <c r="X8" s="31"/>
    </row>
    <row r="9" spans="1:24" ht="12.75">
      <c r="A9" s="154" t="s">
        <v>6</v>
      </c>
      <c r="B9" s="116" t="s">
        <v>67</v>
      </c>
      <c r="C9" s="23" t="s">
        <v>7</v>
      </c>
      <c r="D9" s="24" t="s">
        <v>8</v>
      </c>
      <c r="E9" s="25" t="s">
        <v>9</v>
      </c>
      <c r="F9" s="25" t="s">
        <v>10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31"/>
    </row>
    <row r="10" spans="1:24" ht="12.75">
      <c r="A10" s="155" t="s">
        <v>11</v>
      </c>
      <c r="B10" s="153">
        <v>1</v>
      </c>
      <c r="C10" s="28" t="s">
        <v>181</v>
      </c>
      <c r="D10" s="29">
        <v>14</v>
      </c>
      <c r="E10" s="25">
        <v>89.57247193544025</v>
      </c>
      <c r="F10" s="25">
        <v>124.98917484803533</v>
      </c>
      <c r="G10" s="30">
        <v>10</v>
      </c>
      <c r="H10" s="30">
        <v>10</v>
      </c>
      <c r="I10" s="30">
        <v>0</v>
      </c>
      <c r="J10" s="30">
        <v>10</v>
      </c>
      <c r="K10" s="30">
        <v>5</v>
      </c>
      <c r="L10" s="30">
        <v>10</v>
      </c>
      <c r="M10" s="30">
        <v>5</v>
      </c>
      <c r="N10" s="30">
        <v>10</v>
      </c>
      <c r="O10" s="30">
        <v>10</v>
      </c>
      <c r="P10" s="30">
        <v>7.6742654017342105</v>
      </c>
      <c r="Q10" s="30">
        <v>10</v>
      </c>
      <c r="R10" s="30">
        <v>9.572471935440243</v>
      </c>
      <c r="S10" s="30">
        <v>8.513142005601088</v>
      </c>
      <c r="T10" s="30">
        <v>9.229295505259802</v>
      </c>
      <c r="U10" s="30">
        <v>10</v>
      </c>
      <c r="V10" s="30"/>
      <c r="W10" s="30"/>
      <c r="X10" s="31"/>
    </row>
    <row r="11" spans="1:24" ht="12.75">
      <c r="A11" s="170" t="s">
        <v>16</v>
      </c>
      <c r="B11" s="153">
        <v>2</v>
      </c>
      <c r="C11" s="28" t="s">
        <v>181</v>
      </c>
      <c r="D11" s="29">
        <v>14</v>
      </c>
      <c r="E11" s="25">
        <v>76.65601992153609</v>
      </c>
      <c r="F11" s="25">
        <v>101.6894543765838</v>
      </c>
      <c r="G11" s="30">
        <v>9.5839921487378</v>
      </c>
      <c r="H11" s="30">
        <v>8.505686371756745</v>
      </c>
      <c r="I11" s="30" t="s">
        <v>136</v>
      </c>
      <c r="J11" s="30">
        <v>8.222186721495238</v>
      </c>
      <c r="K11" s="30">
        <v>5</v>
      </c>
      <c r="L11" s="30">
        <v>8.080898607874767</v>
      </c>
      <c r="M11" s="30">
        <v>5</v>
      </c>
      <c r="N11" s="30">
        <v>10</v>
      </c>
      <c r="O11" s="30">
        <v>5.033434455047717</v>
      </c>
      <c r="P11" s="30">
        <v>6.783016375680928</v>
      </c>
      <c r="Q11" s="30">
        <v>5</v>
      </c>
      <c r="R11" s="30">
        <v>7.272936296830621</v>
      </c>
      <c r="S11" s="30">
        <v>5</v>
      </c>
      <c r="T11" s="30">
        <v>9.725597704813515</v>
      </c>
      <c r="U11" s="30">
        <v>8.481705694346477</v>
      </c>
      <c r="V11" s="30"/>
      <c r="W11" s="30"/>
      <c r="X11" s="31"/>
    </row>
    <row r="12" spans="1:24" ht="12.75">
      <c r="A12" s="170" t="s">
        <v>14</v>
      </c>
      <c r="B12" s="153">
        <v>3</v>
      </c>
      <c r="C12" s="28" t="s">
        <v>181</v>
      </c>
      <c r="D12" s="29">
        <v>13</v>
      </c>
      <c r="E12" s="25">
        <v>71.76655628272981</v>
      </c>
      <c r="F12" s="25">
        <v>92.32135132061941</v>
      </c>
      <c r="G12" s="30">
        <v>8.536884575541137</v>
      </c>
      <c r="H12" s="30">
        <v>10</v>
      </c>
      <c r="I12" s="30" t="s">
        <v>136</v>
      </c>
      <c r="J12" s="30">
        <v>5.554795037889601</v>
      </c>
      <c r="K12" s="30">
        <v>6.622720906269475</v>
      </c>
      <c r="L12" s="30">
        <v>6.231035798162521</v>
      </c>
      <c r="M12" s="30">
        <v>5</v>
      </c>
      <c r="N12" s="30">
        <v>5</v>
      </c>
      <c r="O12" s="30" t="s">
        <v>136</v>
      </c>
      <c r="P12" s="30">
        <v>6.605615952327609</v>
      </c>
      <c r="Q12" s="30">
        <v>5</v>
      </c>
      <c r="R12" s="30">
        <v>9.03383526441549</v>
      </c>
      <c r="S12" s="30">
        <v>10</v>
      </c>
      <c r="T12" s="30">
        <v>8.773509722664965</v>
      </c>
      <c r="U12" s="30">
        <v>5.962954063348604</v>
      </c>
      <c r="V12" s="30"/>
      <c r="W12" s="30"/>
      <c r="X12" s="31"/>
    </row>
    <row r="13" spans="1:24" ht="12.75">
      <c r="A13" s="155" t="s">
        <v>12</v>
      </c>
      <c r="B13" s="153">
        <v>4</v>
      </c>
      <c r="C13" s="28" t="s">
        <v>181</v>
      </c>
      <c r="D13" s="29">
        <v>8</v>
      </c>
      <c r="E13" s="25">
        <v>68.26091198217424</v>
      </c>
      <c r="F13" s="25">
        <v>68.26091198217425</v>
      </c>
      <c r="G13" s="30" t="s">
        <v>136</v>
      </c>
      <c r="H13" s="30">
        <v>8.592075976173355</v>
      </c>
      <c r="I13" s="30" t="s">
        <v>136</v>
      </c>
      <c r="J13" s="30">
        <v>10</v>
      </c>
      <c r="K13" s="30" t="s">
        <v>136</v>
      </c>
      <c r="L13" s="30" t="s">
        <v>136</v>
      </c>
      <c r="M13" s="30">
        <v>5</v>
      </c>
      <c r="N13" s="30">
        <v>9.705479842618463</v>
      </c>
      <c r="O13" s="30" t="s">
        <v>136</v>
      </c>
      <c r="P13" s="30" t="s">
        <v>136</v>
      </c>
      <c r="Q13" s="30">
        <v>7.6605828130477125</v>
      </c>
      <c r="R13" s="30">
        <v>10</v>
      </c>
      <c r="S13" s="30" t="s">
        <v>136</v>
      </c>
      <c r="T13" s="30">
        <v>7.302773350334714</v>
      </c>
      <c r="U13" s="30">
        <v>10</v>
      </c>
      <c r="V13" s="30"/>
      <c r="W13" s="30"/>
      <c r="X13" s="31"/>
    </row>
    <row r="14" spans="1:24" ht="12.75">
      <c r="A14" s="155" t="s">
        <v>19</v>
      </c>
      <c r="B14" s="153">
        <v>5</v>
      </c>
      <c r="C14" s="28" t="s">
        <v>181</v>
      </c>
      <c r="D14" s="29">
        <v>12</v>
      </c>
      <c r="E14" s="25">
        <v>67.82526172173172</v>
      </c>
      <c r="F14" s="25">
        <v>82.82526172173174</v>
      </c>
      <c r="G14" s="30">
        <v>10</v>
      </c>
      <c r="H14" s="30" t="s">
        <v>136</v>
      </c>
      <c r="I14" s="30" t="s">
        <v>136</v>
      </c>
      <c r="J14" s="30">
        <v>5</v>
      </c>
      <c r="K14" s="30">
        <v>8.32736269906399</v>
      </c>
      <c r="L14" s="30">
        <v>6.444657391959774</v>
      </c>
      <c r="M14" s="30" t="s">
        <v>136</v>
      </c>
      <c r="N14" s="30">
        <v>5.727176826139021</v>
      </c>
      <c r="O14" s="30">
        <v>5</v>
      </c>
      <c r="P14" s="30">
        <v>5</v>
      </c>
      <c r="Q14" s="30">
        <v>5</v>
      </c>
      <c r="R14" s="30">
        <v>7.01748117758442</v>
      </c>
      <c r="S14" s="30">
        <v>8.643983967523958</v>
      </c>
      <c r="T14" s="30">
        <v>10</v>
      </c>
      <c r="U14" s="30">
        <v>6.664599659460562</v>
      </c>
      <c r="V14" s="30"/>
      <c r="W14" s="30"/>
      <c r="X14" s="31"/>
    </row>
    <row r="15" spans="1:24" ht="12.75">
      <c r="A15" s="155" t="s">
        <v>17</v>
      </c>
      <c r="B15" s="153">
        <v>6</v>
      </c>
      <c r="C15" s="28" t="s">
        <v>181</v>
      </c>
      <c r="D15" s="29">
        <v>8</v>
      </c>
      <c r="E15" s="25">
        <v>65.21777614948377</v>
      </c>
      <c r="F15" s="25">
        <v>65.21777614948377</v>
      </c>
      <c r="G15" s="30" t="s">
        <v>136</v>
      </c>
      <c r="H15" s="30" t="s">
        <v>136</v>
      </c>
      <c r="I15" s="30" t="s">
        <v>136</v>
      </c>
      <c r="J15" s="30" t="s">
        <v>136</v>
      </c>
      <c r="K15" s="30" t="s">
        <v>136</v>
      </c>
      <c r="L15" s="30" t="s">
        <v>136</v>
      </c>
      <c r="M15" s="30">
        <v>10</v>
      </c>
      <c r="N15" s="30">
        <v>5</v>
      </c>
      <c r="O15" s="30">
        <v>9.981291813159217</v>
      </c>
      <c r="P15" s="30">
        <v>10</v>
      </c>
      <c r="Q15" s="30">
        <v>9.704766134220629</v>
      </c>
      <c r="R15" s="30">
        <v>5</v>
      </c>
      <c r="S15" s="30" t="s">
        <v>136</v>
      </c>
      <c r="T15" s="30">
        <v>7.531718202103921</v>
      </c>
      <c r="U15" s="30">
        <v>8</v>
      </c>
      <c r="V15" s="30"/>
      <c r="W15" s="30"/>
      <c r="X15" s="31"/>
    </row>
    <row r="16" spans="1:24" ht="12.75">
      <c r="A16" s="155" t="s">
        <v>127</v>
      </c>
      <c r="B16" s="153">
        <v>7</v>
      </c>
      <c r="C16" s="28" t="s">
        <v>181</v>
      </c>
      <c r="D16" s="29">
        <v>9</v>
      </c>
      <c r="E16" s="25">
        <v>61.858999203000735</v>
      </c>
      <c r="F16" s="25">
        <v>61.858999203000735</v>
      </c>
      <c r="G16" s="30" t="s">
        <v>136</v>
      </c>
      <c r="H16" s="30" t="s">
        <v>136</v>
      </c>
      <c r="I16" s="30">
        <v>5</v>
      </c>
      <c r="J16" s="30" t="s">
        <v>136</v>
      </c>
      <c r="K16" s="30" t="s">
        <v>136</v>
      </c>
      <c r="L16" s="30">
        <v>7.80580565398633</v>
      </c>
      <c r="M16" s="30" t="s">
        <v>136</v>
      </c>
      <c r="N16" s="30">
        <v>7.360152819752522</v>
      </c>
      <c r="O16" s="30" t="s">
        <v>136</v>
      </c>
      <c r="P16" s="30">
        <v>5</v>
      </c>
      <c r="Q16" s="30">
        <v>5</v>
      </c>
      <c r="R16" s="30">
        <v>8.666696722420088</v>
      </c>
      <c r="S16" s="30">
        <v>10</v>
      </c>
      <c r="T16" s="30">
        <v>5</v>
      </c>
      <c r="U16" s="30">
        <v>8.026344006841793</v>
      </c>
      <c r="V16" s="30"/>
      <c r="W16" s="30"/>
      <c r="X16" s="31"/>
    </row>
    <row r="17" spans="1:24" ht="12.75">
      <c r="A17" s="170" t="s">
        <v>15</v>
      </c>
      <c r="B17" s="153">
        <v>8</v>
      </c>
      <c r="C17" s="28" t="s">
        <v>182</v>
      </c>
      <c r="D17" s="29">
        <v>8</v>
      </c>
      <c r="E17" s="25">
        <v>58.0191451361649</v>
      </c>
      <c r="F17" s="25">
        <v>58.0191451361649</v>
      </c>
      <c r="G17" s="30" t="s">
        <v>136</v>
      </c>
      <c r="H17" s="30">
        <v>5</v>
      </c>
      <c r="I17" s="30" t="s">
        <v>136</v>
      </c>
      <c r="J17" s="30">
        <v>7.610819641230249</v>
      </c>
      <c r="K17" s="30" t="s">
        <v>136</v>
      </c>
      <c r="L17" s="30">
        <v>10</v>
      </c>
      <c r="M17" s="30">
        <v>5</v>
      </c>
      <c r="N17" s="30">
        <v>7.656668757484176</v>
      </c>
      <c r="O17" s="30" t="s">
        <v>136</v>
      </c>
      <c r="P17" s="30" t="s">
        <v>136</v>
      </c>
      <c r="Q17" s="30" t="s">
        <v>136</v>
      </c>
      <c r="R17" s="30">
        <v>5</v>
      </c>
      <c r="S17" s="30" t="s">
        <v>136</v>
      </c>
      <c r="T17" s="30">
        <v>9.904367229837424</v>
      </c>
      <c r="U17" s="30">
        <v>7.847289507613047</v>
      </c>
      <c r="V17" s="30"/>
      <c r="W17" s="30"/>
      <c r="X17" s="31"/>
    </row>
    <row r="18" spans="1:24" ht="12.75">
      <c r="A18" s="155" t="s">
        <v>180</v>
      </c>
      <c r="B18" s="153">
        <v>9</v>
      </c>
      <c r="C18" s="28" t="s">
        <v>181</v>
      </c>
      <c r="D18" s="29">
        <v>9</v>
      </c>
      <c r="E18" s="25">
        <v>56.65389718691511</v>
      </c>
      <c r="F18" s="25">
        <v>56.6538971869151</v>
      </c>
      <c r="G18" s="30">
        <v>7.289678861566982</v>
      </c>
      <c r="H18" s="30">
        <v>5</v>
      </c>
      <c r="I18" s="30" t="s">
        <v>136</v>
      </c>
      <c r="J18" s="30">
        <v>6.483857232712392</v>
      </c>
      <c r="K18" s="30">
        <v>10</v>
      </c>
      <c r="L18" s="30">
        <v>5.328911991396306</v>
      </c>
      <c r="M18" s="30" t="s">
        <v>136</v>
      </c>
      <c r="N18" s="30">
        <v>5</v>
      </c>
      <c r="O18" s="30" t="s">
        <v>136</v>
      </c>
      <c r="P18" s="30">
        <v>5</v>
      </c>
      <c r="Q18" s="30" t="s">
        <v>136</v>
      </c>
      <c r="R18" s="30">
        <v>5</v>
      </c>
      <c r="S18" s="30" t="s">
        <v>136</v>
      </c>
      <c r="T18" s="30" t="s">
        <v>136</v>
      </c>
      <c r="U18" s="30">
        <v>7.551449101239429</v>
      </c>
      <c r="V18" s="30"/>
      <c r="W18" s="30"/>
      <c r="X18" s="31"/>
    </row>
    <row r="19" spans="1:24" ht="12.75">
      <c r="A19" s="155" t="s">
        <v>18</v>
      </c>
      <c r="B19" s="153">
        <v>10</v>
      </c>
      <c r="C19" s="28" t="s">
        <v>181</v>
      </c>
      <c r="D19" s="29">
        <v>10</v>
      </c>
      <c r="E19" s="25">
        <v>53.56097895448567</v>
      </c>
      <c r="F19" s="25">
        <v>58.56097895448567</v>
      </c>
      <c r="G19" s="30" t="s">
        <v>136</v>
      </c>
      <c r="H19" s="30">
        <v>5</v>
      </c>
      <c r="I19" s="30" t="s">
        <v>136</v>
      </c>
      <c r="J19" s="30">
        <v>7.740279949226533</v>
      </c>
      <c r="K19" s="30">
        <v>5.59496763764029</v>
      </c>
      <c r="L19" s="30">
        <v>7.193826666850505</v>
      </c>
      <c r="M19" s="30" t="s">
        <v>136</v>
      </c>
      <c r="N19" s="30">
        <v>5</v>
      </c>
      <c r="O19" s="30">
        <v>5</v>
      </c>
      <c r="P19" s="30">
        <v>7.402296006233259</v>
      </c>
      <c r="Q19" s="30" t="s">
        <v>136</v>
      </c>
      <c r="R19" s="30">
        <v>5</v>
      </c>
      <c r="S19" s="30">
        <v>5.629608694535085</v>
      </c>
      <c r="T19" s="30" t="s">
        <v>136</v>
      </c>
      <c r="U19" s="30">
        <v>5</v>
      </c>
      <c r="V19" s="30"/>
      <c r="W19" s="30"/>
      <c r="X19" s="31"/>
    </row>
    <row r="20" spans="1:24" ht="12.75">
      <c r="A20" s="170" t="s">
        <v>93</v>
      </c>
      <c r="B20" s="153">
        <v>11</v>
      </c>
      <c r="C20" s="28" t="s">
        <v>181</v>
      </c>
      <c r="D20" s="29">
        <v>9</v>
      </c>
      <c r="E20" s="25">
        <v>49.77068934508363</v>
      </c>
      <c r="F20" s="25">
        <v>49.77068934508363</v>
      </c>
      <c r="G20" s="30" t="s">
        <v>136</v>
      </c>
      <c r="H20" s="30">
        <v>5</v>
      </c>
      <c r="I20" s="30">
        <v>5</v>
      </c>
      <c r="J20" s="30" t="s">
        <v>136</v>
      </c>
      <c r="K20" s="30">
        <v>5</v>
      </c>
      <c r="L20" s="30" t="s">
        <v>136</v>
      </c>
      <c r="M20" s="30">
        <v>5</v>
      </c>
      <c r="N20" s="30" t="s">
        <v>136</v>
      </c>
      <c r="O20" s="30">
        <v>5</v>
      </c>
      <c r="P20" s="30" t="s">
        <v>136</v>
      </c>
      <c r="Q20" s="30">
        <v>5</v>
      </c>
      <c r="R20" s="30">
        <v>5</v>
      </c>
      <c r="S20" s="30">
        <v>9.770689345083632</v>
      </c>
      <c r="T20" s="30" t="s">
        <v>136</v>
      </c>
      <c r="U20" s="30">
        <v>5</v>
      </c>
      <c r="V20" s="30"/>
      <c r="W20" s="30"/>
      <c r="X20" s="31"/>
    </row>
    <row r="21" spans="1:24" ht="12.75">
      <c r="A21" s="155" t="s">
        <v>13</v>
      </c>
      <c r="B21" s="153">
        <v>12</v>
      </c>
      <c r="C21" s="28" t="s">
        <v>181</v>
      </c>
      <c r="D21" s="29">
        <v>5</v>
      </c>
      <c r="E21" s="25">
        <v>45.58834584195568</v>
      </c>
      <c r="F21" s="25">
        <v>36.924150868944395</v>
      </c>
      <c r="G21" s="30"/>
      <c r="H21" s="30" t="s">
        <v>136</v>
      </c>
      <c r="I21" s="30" t="s">
        <v>136</v>
      </c>
      <c r="J21" s="30" t="s">
        <v>136</v>
      </c>
      <c r="K21" s="30">
        <v>10</v>
      </c>
      <c r="L21" s="30" t="s">
        <v>136</v>
      </c>
      <c r="M21" s="30">
        <v>5</v>
      </c>
      <c r="N21" s="30">
        <v>5</v>
      </c>
      <c r="O21" s="30" t="s">
        <v>136</v>
      </c>
      <c r="P21" s="30">
        <v>6.924150868944394</v>
      </c>
      <c r="Q21" s="30">
        <v>10</v>
      </c>
      <c r="R21" s="30" t="s">
        <v>136</v>
      </c>
      <c r="S21" s="30" t="s">
        <v>136</v>
      </c>
      <c r="T21" s="30" t="s">
        <v>136</v>
      </c>
      <c r="U21" s="30" t="s">
        <v>136</v>
      </c>
      <c r="V21" s="30"/>
      <c r="W21" s="30"/>
      <c r="X21" s="31"/>
    </row>
    <row r="22" spans="1:24" ht="12.75">
      <c r="A22" s="155" t="s">
        <v>25</v>
      </c>
      <c r="B22" s="153">
        <v>13</v>
      </c>
      <c r="C22" s="28" t="s">
        <v>182</v>
      </c>
      <c r="D22" s="29">
        <v>6</v>
      </c>
      <c r="E22" s="25">
        <v>34.8995855913293</v>
      </c>
      <c r="F22" s="25">
        <v>34.8995855913293</v>
      </c>
      <c r="G22" s="30" t="s">
        <v>136</v>
      </c>
      <c r="H22" s="30" t="s">
        <v>136</v>
      </c>
      <c r="I22" s="30" t="s">
        <v>136</v>
      </c>
      <c r="J22" s="30" t="s">
        <v>136</v>
      </c>
      <c r="K22" s="30" t="s">
        <v>136</v>
      </c>
      <c r="L22" s="30" t="s">
        <v>136</v>
      </c>
      <c r="M22" s="30">
        <v>5</v>
      </c>
      <c r="N22" s="30">
        <v>5</v>
      </c>
      <c r="O22" s="30">
        <v>5</v>
      </c>
      <c r="P22" s="30">
        <v>5</v>
      </c>
      <c r="Q22" s="30" t="s">
        <v>136</v>
      </c>
      <c r="R22" s="30" t="s">
        <v>136</v>
      </c>
      <c r="S22" s="30">
        <v>5</v>
      </c>
      <c r="T22" s="30">
        <v>9.899585591329297</v>
      </c>
      <c r="U22" s="30" t="s">
        <v>136</v>
      </c>
      <c r="V22" s="30"/>
      <c r="W22" s="30"/>
      <c r="X22" s="31"/>
    </row>
    <row r="23" spans="1:24" ht="12.75">
      <c r="A23" s="155" t="s">
        <v>23</v>
      </c>
      <c r="B23" s="153">
        <v>14</v>
      </c>
      <c r="C23" s="28" t="s">
        <v>181</v>
      </c>
      <c r="D23" s="29">
        <v>5</v>
      </c>
      <c r="E23" s="25">
        <v>25</v>
      </c>
      <c r="F23" s="25">
        <v>25</v>
      </c>
      <c r="G23" s="30" t="s">
        <v>136</v>
      </c>
      <c r="H23" s="30" t="s">
        <v>136</v>
      </c>
      <c r="I23" s="30" t="s">
        <v>136</v>
      </c>
      <c r="J23" s="30" t="s">
        <v>136</v>
      </c>
      <c r="K23" s="30" t="s">
        <v>136</v>
      </c>
      <c r="L23" s="30" t="s">
        <v>136</v>
      </c>
      <c r="M23" s="30">
        <v>5</v>
      </c>
      <c r="N23" s="30">
        <v>5</v>
      </c>
      <c r="O23" s="30">
        <v>5</v>
      </c>
      <c r="P23" s="30">
        <v>5</v>
      </c>
      <c r="Q23" s="30" t="s">
        <v>136</v>
      </c>
      <c r="R23" s="30" t="s">
        <v>136</v>
      </c>
      <c r="S23" s="30" t="s">
        <v>136</v>
      </c>
      <c r="T23" s="30">
        <v>5</v>
      </c>
      <c r="U23" s="30" t="s">
        <v>136</v>
      </c>
      <c r="V23" s="30"/>
      <c r="W23" s="30"/>
      <c r="X23" s="31"/>
    </row>
    <row r="24" spans="1:24" ht="12.75">
      <c r="A24" s="155" t="s">
        <v>134</v>
      </c>
      <c r="B24" s="153">
        <v>15</v>
      </c>
      <c r="C24" s="28" t="s">
        <v>181</v>
      </c>
      <c r="D24" s="29">
        <v>5</v>
      </c>
      <c r="E24" s="25">
        <v>25</v>
      </c>
      <c r="F24" s="25">
        <v>25</v>
      </c>
      <c r="G24" s="30" t="s">
        <v>136</v>
      </c>
      <c r="H24" s="30" t="s">
        <v>136</v>
      </c>
      <c r="I24" s="30">
        <v>5</v>
      </c>
      <c r="J24" s="30" t="s">
        <v>136</v>
      </c>
      <c r="K24" s="30" t="s">
        <v>136</v>
      </c>
      <c r="L24" s="30" t="s">
        <v>136</v>
      </c>
      <c r="M24" s="30" t="s">
        <v>136</v>
      </c>
      <c r="N24" s="30">
        <v>5</v>
      </c>
      <c r="O24" s="30" t="s">
        <v>136</v>
      </c>
      <c r="P24" s="30" t="s">
        <v>136</v>
      </c>
      <c r="Q24" s="30" t="s">
        <v>136</v>
      </c>
      <c r="R24" s="30">
        <v>5</v>
      </c>
      <c r="S24" s="30">
        <v>5</v>
      </c>
      <c r="T24" s="30">
        <v>5</v>
      </c>
      <c r="U24" s="30" t="s">
        <v>136</v>
      </c>
      <c r="V24" s="30"/>
      <c r="W24" s="30"/>
      <c r="X24" s="31"/>
    </row>
    <row r="25" spans="1:24" ht="12.75">
      <c r="A25" s="155" t="s">
        <v>22</v>
      </c>
      <c r="B25" s="153">
        <v>16</v>
      </c>
      <c r="C25" s="28" t="s">
        <v>181</v>
      </c>
      <c r="D25" s="29">
        <v>4</v>
      </c>
      <c r="E25" s="25">
        <v>20</v>
      </c>
      <c r="F25" s="25">
        <v>20</v>
      </c>
      <c r="G25" s="30" t="s">
        <v>136</v>
      </c>
      <c r="H25" s="30" t="s">
        <v>136</v>
      </c>
      <c r="I25" s="30" t="s">
        <v>136</v>
      </c>
      <c r="J25" s="30">
        <v>5</v>
      </c>
      <c r="K25" s="30">
        <v>5</v>
      </c>
      <c r="L25" s="30" t="s">
        <v>136</v>
      </c>
      <c r="M25" s="30" t="s">
        <v>136</v>
      </c>
      <c r="N25" s="30" t="s">
        <v>136</v>
      </c>
      <c r="O25" s="30" t="s">
        <v>136</v>
      </c>
      <c r="P25" s="30" t="s">
        <v>136</v>
      </c>
      <c r="Q25" s="30" t="s">
        <v>136</v>
      </c>
      <c r="R25" s="30">
        <v>5</v>
      </c>
      <c r="S25" s="30">
        <v>5</v>
      </c>
      <c r="T25" s="30" t="s">
        <v>136</v>
      </c>
      <c r="U25" s="30" t="s">
        <v>136</v>
      </c>
      <c r="V25" s="30"/>
      <c r="W25" s="30"/>
      <c r="X25" s="31"/>
    </row>
    <row r="26" spans="1:24" ht="12.75">
      <c r="A26" s="155" t="s">
        <v>24</v>
      </c>
      <c r="B26" s="153">
        <v>17</v>
      </c>
      <c r="C26" s="28" t="s">
        <v>181</v>
      </c>
      <c r="D26" s="29">
        <v>2</v>
      </c>
      <c r="E26" s="25">
        <v>16.33261105092091</v>
      </c>
      <c r="F26" s="25">
        <v>16.33261105092091</v>
      </c>
      <c r="G26" s="30" t="s">
        <v>136</v>
      </c>
      <c r="H26" s="30" t="s">
        <v>136</v>
      </c>
      <c r="I26" s="30" t="s">
        <v>136</v>
      </c>
      <c r="J26" s="30" t="s">
        <v>136</v>
      </c>
      <c r="K26" s="30" t="s">
        <v>136</v>
      </c>
      <c r="L26" s="30" t="s">
        <v>136</v>
      </c>
      <c r="M26" s="30" t="s">
        <v>136</v>
      </c>
      <c r="N26" s="30">
        <v>6.33261105092091</v>
      </c>
      <c r="O26" s="30" t="s">
        <v>136</v>
      </c>
      <c r="P26" s="30" t="s">
        <v>136</v>
      </c>
      <c r="Q26" s="30" t="s">
        <v>136</v>
      </c>
      <c r="R26" s="30">
        <v>10</v>
      </c>
      <c r="S26" s="30" t="s">
        <v>136</v>
      </c>
      <c r="T26" s="30" t="s">
        <v>136</v>
      </c>
      <c r="U26" s="30" t="s">
        <v>136</v>
      </c>
      <c r="V26" s="30"/>
      <c r="W26" s="30"/>
      <c r="X26" s="31"/>
    </row>
    <row r="27" spans="1:24" ht="12.75">
      <c r="A27" s="155" t="s">
        <v>37</v>
      </c>
      <c r="B27" s="153">
        <v>18</v>
      </c>
      <c r="C27" s="28" t="s">
        <v>181</v>
      </c>
      <c r="D27" s="29">
        <v>2</v>
      </c>
      <c r="E27" s="25">
        <v>15</v>
      </c>
      <c r="F27" s="25">
        <v>15</v>
      </c>
      <c r="G27" s="30" t="s">
        <v>136</v>
      </c>
      <c r="H27" s="30" t="s">
        <v>136</v>
      </c>
      <c r="I27" s="30" t="s">
        <v>136</v>
      </c>
      <c r="J27" s="30" t="s">
        <v>136</v>
      </c>
      <c r="K27" s="30" t="s">
        <v>136</v>
      </c>
      <c r="L27" s="30" t="s">
        <v>136</v>
      </c>
      <c r="M27" s="30" t="s">
        <v>136</v>
      </c>
      <c r="N27" s="30" t="s">
        <v>136</v>
      </c>
      <c r="O27" s="30" t="s">
        <v>136</v>
      </c>
      <c r="P27" s="30" t="s">
        <v>136</v>
      </c>
      <c r="Q27" s="30" t="s">
        <v>136</v>
      </c>
      <c r="R27" s="30" t="s">
        <v>136</v>
      </c>
      <c r="S27" s="30" t="s">
        <v>136</v>
      </c>
      <c r="T27" s="30">
        <v>10</v>
      </c>
      <c r="U27" s="30">
        <v>5</v>
      </c>
      <c r="V27" s="30"/>
      <c r="W27" s="30"/>
      <c r="X27" s="31"/>
    </row>
    <row r="28" spans="1:24" ht="12.75">
      <c r="A28" s="155" t="s">
        <v>171</v>
      </c>
      <c r="B28" s="153">
        <v>19</v>
      </c>
      <c r="C28" s="28" t="s">
        <v>181</v>
      </c>
      <c r="D28" s="29">
        <v>3</v>
      </c>
      <c r="E28" s="25">
        <v>15</v>
      </c>
      <c r="F28" s="25">
        <v>15</v>
      </c>
      <c r="G28" s="30" t="s">
        <v>136</v>
      </c>
      <c r="H28" s="30" t="s">
        <v>136</v>
      </c>
      <c r="I28" s="30" t="s">
        <v>136</v>
      </c>
      <c r="J28" s="30" t="s">
        <v>136</v>
      </c>
      <c r="K28" s="30" t="s">
        <v>136</v>
      </c>
      <c r="L28" s="30" t="s">
        <v>136</v>
      </c>
      <c r="M28" s="30" t="s">
        <v>136</v>
      </c>
      <c r="N28" s="30">
        <v>5</v>
      </c>
      <c r="O28" s="30" t="s">
        <v>136</v>
      </c>
      <c r="P28" s="30" t="s">
        <v>136</v>
      </c>
      <c r="Q28" s="30" t="s">
        <v>136</v>
      </c>
      <c r="R28" s="30">
        <v>5</v>
      </c>
      <c r="S28" s="30" t="s">
        <v>136</v>
      </c>
      <c r="T28" s="30" t="s">
        <v>136</v>
      </c>
      <c r="U28" s="30">
        <v>5</v>
      </c>
      <c r="V28" s="30"/>
      <c r="W28" s="30"/>
      <c r="X28" s="31"/>
    </row>
    <row r="29" spans="1:24" ht="12.75">
      <c r="A29" s="170" t="s">
        <v>20</v>
      </c>
      <c r="B29" s="153">
        <v>20</v>
      </c>
      <c r="C29" s="28" t="s">
        <v>181</v>
      </c>
      <c r="D29" s="29">
        <v>1</v>
      </c>
      <c r="E29" s="25">
        <v>5</v>
      </c>
      <c r="F29" s="25">
        <v>5</v>
      </c>
      <c r="G29" s="30" t="s">
        <v>136</v>
      </c>
      <c r="H29" s="30" t="s">
        <v>136</v>
      </c>
      <c r="I29" s="30" t="s">
        <v>136</v>
      </c>
      <c r="J29" s="30" t="s">
        <v>136</v>
      </c>
      <c r="K29" s="30" t="s">
        <v>136</v>
      </c>
      <c r="L29" s="30" t="s">
        <v>136</v>
      </c>
      <c r="M29" s="30">
        <v>5</v>
      </c>
      <c r="N29" s="30" t="s">
        <v>136</v>
      </c>
      <c r="O29" s="30" t="s">
        <v>136</v>
      </c>
      <c r="P29" s="30" t="s">
        <v>136</v>
      </c>
      <c r="Q29" s="30" t="s">
        <v>136</v>
      </c>
      <c r="R29" s="30" t="s">
        <v>136</v>
      </c>
      <c r="S29" s="30" t="s">
        <v>136</v>
      </c>
      <c r="T29" s="30" t="s">
        <v>136</v>
      </c>
      <c r="U29" s="30" t="s">
        <v>136</v>
      </c>
      <c r="V29" s="30"/>
      <c r="W29" s="30"/>
      <c r="X29" s="31"/>
    </row>
    <row r="30" spans="1:24" ht="12.75">
      <c r="A30" s="170" t="s">
        <v>105</v>
      </c>
      <c r="B30" s="153">
        <v>21</v>
      </c>
      <c r="C30" s="28" t="s">
        <v>181</v>
      </c>
      <c r="D30" s="29">
        <v>1</v>
      </c>
      <c r="E30" s="25">
        <v>5</v>
      </c>
      <c r="F30" s="25">
        <v>5</v>
      </c>
      <c r="G30" s="30" t="s">
        <v>136</v>
      </c>
      <c r="H30" s="30" t="s">
        <v>136</v>
      </c>
      <c r="I30" s="30" t="s">
        <v>136</v>
      </c>
      <c r="J30" s="30" t="s">
        <v>136</v>
      </c>
      <c r="K30" s="30" t="s">
        <v>136</v>
      </c>
      <c r="L30" s="30" t="s">
        <v>136</v>
      </c>
      <c r="M30" s="30" t="s">
        <v>136</v>
      </c>
      <c r="N30" s="30" t="s">
        <v>136</v>
      </c>
      <c r="O30" s="30" t="s">
        <v>136</v>
      </c>
      <c r="P30" s="30">
        <v>5</v>
      </c>
      <c r="Q30" s="30" t="s">
        <v>136</v>
      </c>
      <c r="R30" s="30" t="s">
        <v>136</v>
      </c>
      <c r="S30" s="30" t="s">
        <v>136</v>
      </c>
      <c r="T30" s="30" t="s">
        <v>136</v>
      </c>
      <c r="U30" s="30" t="s">
        <v>136</v>
      </c>
      <c r="V30" s="30"/>
      <c r="W30" s="30"/>
      <c r="X30" s="31"/>
    </row>
    <row r="31" spans="1:24" ht="12.75">
      <c r="A31" s="155" t="s">
        <v>190</v>
      </c>
      <c r="B31" s="153">
        <v>22</v>
      </c>
      <c r="C31" s="28" t="s">
        <v>181</v>
      </c>
      <c r="D31" s="29">
        <v>1</v>
      </c>
      <c r="E31" s="25">
        <v>5</v>
      </c>
      <c r="F31" s="25">
        <v>5</v>
      </c>
      <c r="G31" s="30" t="s">
        <v>136</v>
      </c>
      <c r="H31" s="30">
        <v>5</v>
      </c>
      <c r="I31" s="30" t="s">
        <v>136</v>
      </c>
      <c r="J31" s="30" t="s">
        <v>136</v>
      </c>
      <c r="K31" s="30" t="s">
        <v>136</v>
      </c>
      <c r="L31" s="30" t="s">
        <v>136</v>
      </c>
      <c r="M31" s="30" t="s">
        <v>136</v>
      </c>
      <c r="N31" s="30" t="s">
        <v>136</v>
      </c>
      <c r="O31" s="30" t="s">
        <v>136</v>
      </c>
      <c r="P31" s="30" t="s">
        <v>136</v>
      </c>
      <c r="Q31" s="30" t="s">
        <v>136</v>
      </c>
      <c r="R31" s="30" t="s">
        <v>136</v>
      </c>
      <c r="S31" s="30" t="s">
        <v>136</v>
      </c>
      <c r="T31" s="30" t="s">
        <v>136</v>
      </c>
      <c r="U31" s="30" t="s">
        <v>136</v>
      </c>
      <c r="V31" s="30"/>
      <c r="W31" s="30"/>
      <c r="X31" s="31"/>
    </row>
    <row r="32" spans="1:24" ht="12.75">
      <c r="A32" s="155" t="s">
        <v>188</v>
      </c>
      <c r="B32" s="153">
        <v>23</v>
      </c>
      <c r="C32" s="28" t="s">
        <v>181</v>
      </c>
      <c r="D32" s="29">
        <v>1</v>
      </c>
      <c r="E32" s="25">
        <v>5</v>
      </c>
      <c r="F32" s="25">
        <v>5</v>
      </c>
      <c r="G32" s="30" t="s">
        <v>136</v>
      </c>
      <c r="H32" s="30" t="s">
        <v>136</v>
      </c>
      <c r="I32" s="30">
        <v>5</v>
      </c>
      <c r="J32" s="30" t="s">
        <v>136</v>
      </c>
      <c r="K32" s="30" t="s">
        <v>136</v>
      </c>
      <c r="L32" s="30" t="s">
        <v>136</v>
      </c>
      <c r="M32" s="30" t="s">
        <v>136</v>
      </c>
      <c r="N32" s="30" t="s">
        <v>136</v>
      </c>
      <c r="O32" s="30" t="s">
        <v>136</v>
      </c>
      <c r="P32" s="30" t="s">
        <v>136</v>
      </c>
      <c r="Q32" s="30" t="s">
        <v>136</v>
      </c>
      <c r="R32" s="30" t="s">
        <v>136</v>
      </c>
      <c r="S32" s="30" t="s">
        <v>136</v>
      </c>
      <c r="T32" s="30" t="s">
        <v>136</v>
      </c>
      <c r="U32" s="30" t="s">
        <v>136</v>
      </c>
      <c r="V32" s="30"/>
      <c r="W32" s="30"/>
      <c r="X32" s="31"/>
    </row>
    <row r="33" spans="1:24" ht="12.75">
      <c r="A33" s="155"/>
      <c r="B33" s="153"/>
      <c r="C33" s="28"/>
      <c r="D33" s="29"/>
      <c r="E33" s="25"/>
      <c r="F33" s="2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</row>
    <row r="34" spans="1:24" ht="12.75">
      <c r="A34" s="170"/>
      <c r="B34" s="153"/>
      <c r="C34" s="28"/>
      <c r="D34" s="29"/>
      <c r="E34" s="25"/>
      <c r="F34" s="25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</row>
    <row r="35" spans="1:24" ht="12.75">
      <c r="A35" s="155"/>
      <c r="B35" s="153"/>
      <c r="C35" s="28"/>
      <c r="D35" s="29"/>
      <c r="E35" s="25"/>
      <c r="F35" s="25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</row>
    <row r="36" spans="1:24" ht="12.75">
      <c r="A36" s="155"/>
      <c r="B36" s="153"/>
      <c r="C36" s="28"/>
      <c r="D36" s="29"/>
      <c r="E36" s="25"/>
      <c r="F36" s="25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</row>
    <row r="37" spans="1:24" ht="12.75">
      <c r="A37" s="170"/>
      <c r="B37" s="153"/>
      <c r="C37" s="28"/>
      <c r="D37" s="29"/>
      <c r="E37" s="25"/>
      <c r="F37" s="25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</row>
    <row r="38" spans="1:24" ht="12.75">
      <c r="A38" s="155"/>
      <c r="B38" s="153"/>
      <c r="C38" s="28"/>
      <c r="D38" s="29"/>
      <c r="E38" s="25"/>
      <c r="F38" s="25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</row>
    <row r="39" spans="1:24" ht="12.75">
      <c r="A39" s="170"/>
      <c r="B39" s="153"/>
      <c r="C39" s="28"/>
      <c r="D39" s="29"/>
      <c r="E39" s="25"/>
      <c r="F39" s="25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</row>
    <row r="40" spans="1:24" ht="12.75">
      <c r="A40" s="155"/>
      <c r="B40" s="153"/>
      <c r="C40" s="28"/>
      <c r="D40" s="29"/>
      <c r="E40" s="25"/>
      <c r="F40" s="25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12.75">
      <c r="A41" s="155"/>
      <c r="B41" s="153"/>
      <c r="C41" s="28"/>
      <c r="D41" s="29"/>
      <c r="E41" s="25"/>
      <c r="F41" s="25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</row>
    <row r="42" spans="1:24" ht="12.75">
      <c r="A42" s="170"/>
      <c r="B42" s="153"/>
      <c r="C42" s="28"/>
      <c r="D42" s="29"/>
      <c r="E42" s="25"/>
      <c r="F42" s="25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</row>
    <row r="43" spans="1:24" ht="12.75">
      <c r="A43" s="170"/>
      <c r="B43" s="153"/>
      <c r="C43" s="28"/>
      <c r="D43" s="29"/>
      <c r="E43" s="25"/>
      <c r="F43" s="2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</row>
    <row r="44" spans="1:24" ht="12.75">
      <c r="A44" s="170"/>
      <c r="B44" s="153"/>
      <c r="C44" s="28"/>
      <c r="D44" s="29"/>
      <c r="E44" s="25"/>
      <c r="F44" s="2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</row>
    <row r="45" spans="1:24" ht="12.75">
      <c r="A45" s="170"/>
      <c r="B45" s="153"/>
      <c r="C45" s="28"/>
      <c r="D45" s="29"/>
      <c r="E45" s="25"/>
      <c r="F45" s="2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</row>
    <row r="46" spans="1:24" ht="12.75">
      <c r="A46" s="170"/>
      <c r="B46" s="153"/>
      <c r="C46" s="28"/>
      <c r="D46" s="29"/>
      <c r="E46" s="25"/>
      <c r="F46" s="2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</row>
    <row r="47" spans="1:24" ht="12.75">
      <c r="A47" s="155"/>
      <c r="B47" s="153"/>
      <c r="C47" s="28"/>
      <c r="D47" s="29"/>
      <c r="E47" s="25"/>
      <c r="F47" s="25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</row>
    <row r="48" spans="1:24" ht="12.75">
      <c r="A48" s="155"/>
      <c r="B48" s="153"/>
      <c r="C48" s="28"/>
      <c r="D48" s="29"/>
      <c r="E48" s="25"/>
      <c r="F48" s="25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</row>
    <row r="49" spans="1:24" ht="12.75">
      <c r="A49" s="170"/>
      <c r="B49" s="153"/>
      <c r="C49" s="28"/>
      <c r="D49" s="29"/>
      <c r="E49" s="25"/>
      <c r="F49" s="25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</row>
    <row r="50" spans="1:24" ht="12.75">
      <c r="A50" s="155"/>
      <c r="B50" s="153"/>
      <c r="C50" s="28"/>
      <c r="D50" s="29"/>
      <c r="E50" s="25"/>
      <c r="F50" s="25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</row>
    <row r="51" spans="1:24" ht="12.75">
      <c r="A51" s="170"/>
      <c r="B51" s="153"/>
      <c r="C51" s="28"/>
      <c r="D51" s="29"/>
      <c r="E51" s="25"/>
      <c r="F51" s="25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</row>
    <row r="52" spans="1:24" ht="12.75">
      <c r="A52" s="170"/>
      <c r="B52" s="153"/>
      <c r="C52" s="28"/>
      <c r="D52" s="29"/>
      <c r="E52" s="25"/>
      <c r="F52" s="25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</row>
    <row r="53" spans="1:24" ht="12.75">
      <c r="A53" s="155"/>
      <c r="B53" s="153"/>
      <c r="C53" s="28"/>
      <c r="D53" s="29"/>
      <c r="E53" s="25"/>
      <c r="F53" s="25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1"/>
    </row>
    <row r="54" spans="1:24" ht="12.75">
      <c r="A54" s="155"/>
      <c r="B54" s="153"/>
      <c r="C54" s="28"/>
      <c r="D54" s="29"/>
      <c r="E54" s="25"/>
      <c r="F54" s="25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</row>
    <row r="55" spans="1:24" ht="12.75">
      <c r="A55" s="170"/>
      <c r="B55" s="153"/>
      <c r="C55" s="28"/>
      <c r="D55" s="29"/>
      <c r="E55" s="25"/>
      <c r="F55" s="2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1"/>
    </row>
    <row r="56" spans="1:24" ht="12.75">
      <c r="A56" s="155"/>
      <c r="B56" s="153"/>
      <c r="C56" s="28"/>
      <c r="D56" s="29"/>
      <c r="E56" s="25"/>
      <c r="F56" s="25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1"/>
    </row>
    <row r="57" spans="1:24" ht="12.75">
      <c r="A57" s="155"/>
      <c r="B57" s="153"/>
      <c r="C57" s="28"/>
      <c r="D57" s="29"/>
      <c r="E57" s="25"/>
      <c r="F57" s="25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1"/>
    </row>
    <row r="58" spans="1:24" ht="12.75">
      <c r="A58" s="155"/>
      <c r="B58" s="153"/>
      <c r="C58" s="28"/>
      <c r="D58" s="29"/>
      <c r="E58" s="25"/>
      <c r="F58" s="25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1"/>
    </row>
    <row r="59" spans="1:24" ht="12.75">
      <c r="A59" s="155"/>
      <c r="B59" s="153"/>
      <c r="C59" s="28"/>
      <c r="D59" s="29"/>
      <c r="E59" s="25"/>
      <c r="F59" s="25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1"/>
    </row>
    <row r="60" spans="1:24" ht="12.75">
      <c r="A60" s="155"/>
      <c r="B60" s="153"/>
      <c r="C60" s="28"/>
      <c r="D60" s="29"/>
      <c r="E60" s="25"/>
      <c r="F60" s="25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1"/>
    </row>
    <row r="61" spans="1:24" ht="12.75">
      <c r="A61" s="170"/>
      <c r="B61" s="153"/>
      <c r="C61" s="28"/>
      <c r="D61" s="29"/>
      <c r="E61" s="25"/>
      <c r="F61" s="25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1"/>
    </row>
    <row r="62" spans="1:24" ht="12.75">
      <c r="A62" s="170"/>
      <c r="B62" s="153"/>
      <c r="C62" s="28"/>
      <c r="D62" s="29"/>
      <c r="E62" s="25"/>
      <c r="F62" s="25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</row>
    <row r="63" spans="1:24" ht="12.75">
      <c r="A63" s="155"/>
      <c r="B63" s="153"/>
      <c r="C63" s="28"/>
      <c r="D63" s="29"/>
      <c r="E63" s="25"/>
      <c r="F63" s="25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1"/>
    </row>
    <row r="64" spans="1:24" ht="12.75">
      <c r="A64" s="155"/>
      <c r="B64" s="153"/>
      <c r="C64" s="28"/>
      <c r="D64" s="29"/>
      <c r="E64" s="25"/>
      <c r="F64" s="25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1"/>
    </row>
    <row r="65" spans="1:24" ht="12.75">
      <c r="A65" s="170"/>
      <c r="B65" s="153"/>
      <c r="C65" s="28"/>
      <c r="D65" s="29"/>
      <c r="E65" s="25"/>
      <c r="F65" s="25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1"/>
    </row>
    <row r="66" spans="1:24" ht="12.75">
      <c r="A66" s="155"/>
      <c r="B66" s="153"/>
      <c r="C66" s="28"/>
      <c r="D66" s="29"/>
      <c r="E66" s="25"/>
      <c r="F66" s="25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1"/>
    </row>
    <row r="67" spans="1:24" ht="12.75">
      <c r="A67" s="155"/>
      <c r="B67" s="153"/>
      <c r="C67" s="28"/>
      <c r="D67" s="29"/>
      <c r="E67" s="25"/>
      <c r="F67" s="25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1"/>
    </row>
    <row r="68" spans="1:24" ht="12.75">
      <c r="A68" s="155"/>
      <c r="B68" s="153"/>
      <c r="C68" s="28"/>
      <c r="D68" s="29"/>
      <c r="E68" s="25"/>
      <c r="F68" s="2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1"/>
    </row>
    <row r="69" spans="1:24" ht="12.75">
      <c r="A69" s="155"/>
      <c r="B69" s="153"/>
      <c r="C69" s="28"/>
      <c r="D69" s="29"/>
      <c r="E69" s="25"/>
      <c r="F69" s="25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1"/>
    </row>
    <row r="70" spans="1:24" ht="12.75">
      <c r="A70" s="155"/>
      <c r="B70" s="153"/>
      <c r="C70" s="28"/>
      <c r="D70" s="29"/>
      <c r="E70" s="25"/>
      <c r="F70" s="25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1"/>
    </row>
    <row r="71" spans="1:24" ht="12.75">
      <c r="A71" s="155"/>
      <c r="B71" s="153"/>
      <c r="C71" s="28"/>
      <c r="D71" s="29"/>
      <c r="E71" s="25"/>
      <c r="F71" s="25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1"/>
    </row>
    <row r="72" spans="1:24" ht="12.75">
      <c r="A72" s="155"/>
      <c r="B72" s="153"/>
      <c r="C72" s="28"/>
      <c r="D72" s="29"/>
      <c r="E72" s="25"/>
      <c r="F72" s="25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1"/>
    </row>
    <row r="73" spans="1:24" ht="12.75">
      <c r="A73" s="155"/>
      <c r="B73" s="153"/>
      <c r="C73" s="28"/>
      <c r="D73" s="29"/>
      <c r="E73" s="25"/>
      <c r="F73" s="25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1"/>
    </row>
    <row r="74" spans="1:24" ht="12.75">
      <c r="A74" s="155"/>
      <c r="B74" s="153"/>
      <c r="C74" s="28"/>
      <c r="D74" s="29"/>
      <c r="E74" s="25"/>
      <c r="F74" s="25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1"/>
    </row>
    <row r="75" spans="1:24" ht="12.75">
      <c r="A75" s="171"/>
      <c r="B75" s="28"/>
      <c r="C75" s="28"/>
      <c r="D75" s="29"/>
      <c r="E75" s="25"/>
      <c r="F75" s="25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1"/>
    </row>
    <row r="76" spans="1:24" ht="12.75">
      <c r="A76" s="169"/>
      <c r="B76" s="28"/>
      <c r="C76" s="28"/>
      <c r="D76" s="29"/>
      <c r="E76" s="25"/>
      <c r="F76" s="25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1"/>
    </row>
    <row r="77" spans="1:24" ht="12.75">
      <c r="A77" s="169"/>
      <c r="B77" s="28"/>
      <c r="C77" s="28"/>
      <c r="D77" s="29"/>
      <c r="E77" s="25"/>
      <c r="F77" s="25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1"/>
    </row>
    <row r="78" spans="1:24" ht="12.75">
      <c r="A78" s="169"/>
      <c r="B78" s="28"/>
      <c r="C78" s="28"/>
      <c r="D78" s="29"/>
      <c r="E78" s="25"/>
      <c r="F78" s="25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1"/>
    </row>
    <row r="79" spans="1:24" ht="12.75">
      <c r="A79" s="169"/>
      <c r="B79" s="28"/>
      <c r="C79" s="28"/>
      <c r="D79" s="29"/>
      <c r="E79" s="25"/>
      <c r="F79" s="25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1"/>
    </row>
    <row r="80" spans="1:24" ht="12.75">
      <c r="A80" s="169"/>
      <c r="B80" s="28"/>
      <c r="C80" s="28"/>
      <c r="D80" s="29"/>
      <c r="E80" s="25"/>
      <c r="F80" s="25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1"/>
    </row>
    <row r="81" spans="1:24" ht="12.75">
      <c r="A81" s="169"/>
      <c r="B81" s="28"/>
      <c r="C81" s="28"/>
      <c r="D81" s="29"/>
      <c r="E81" s="25"/>
      <c r="F81" s="25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1"/>
    </row>
    <row r="82" spans="1:24" ht="12.75">
      <c r="A82" s="169"/>
      <c r="B82" s="28"/>
      <c r="C82" s="28"/>
      <c r="D82" s="29"/>
      <c r="E82" s="25"/>
      <c r="F82" s="25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1"/>
    </row>
    <row r="83" spans="1:24" ht="12.75">
      <c r="A83" s="169"/>
      <c r="B83" s="28"/>
      <c r="C83" s="28"/>
      <c r="D83" s="29"/>
      <c r="E83" s="25"/>
      <c r="F83" s="25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1"/>
    </row>
    <row r="84" spans="1:24" ht="12.75">
      <c r="A84" s="169"/>
      <c r="B84" s="28"/>
      <c r="C84" s="28"/>
      <c r="D84" s="29"/>
      <c r="E84" s="25"/>
      <c r="F84" s="25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1"/>
    </row>
    <row r="85" spans="1:24" ht="12.75">
      <c r="A85" s="169"/>
      <c r="B85" s="28"/>
      <c r="C85" s="28"/>
      <c r="D85" s="29"/>
      <c r="E85" s="25"/>
      <c r="F85" s="25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1"/>
    </row>
    <row r="86" spans="1:24" ht="12.75">
      <c r="A86" s="169"/>
      <c r="B86" s="28"/>
      <c r="C86" s="28"/>
      <c r="D86" s="29"/>
      <c r="E86" s="25"/>
      <c r="F86" s="25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1"/>
    </row>
    <row r="87" spans="1:24" ht="12.75">
      <c r="A87" s="169"/>
      <c r="B87" s="28"/>
      <c r="C87" s="28"/>
      <c r="D87" s="29"/>
      <c r="E87" s="25"/>
      <c r="F87" s="25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1"/>
    </row>
    <row r="88" spans="1:24" ht="12.75">
      <c r="A88" s="169"/>
      <c r="B88" s="28"/>
      <c r="C88" s="28"/>
      <c r="D88" s="29"/>
      <c r="E88" s="25"/>
      <c r="F88" s="25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1"/>
    </row>
    <row r="89" spans="1:24" ht="12.75">
      <c r="A89" s="169"/>
      <c r="B89" s="28"/>
      <c r="C89" s="28"/>
      <c r="D89" s="29"/>
      <c r="E89" s="25"/>
      <c r="F89" s="25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1"/>
    </row>
    <row r="90" spans="1:24" ht="12.75">
      <c r="A90" s="169"/>
      <c r="B90" s="28"/>
      <c r="C90" s="28"/>
      <c r="D90" s="29"/>
      <c r="E90" s="25"/>
      <c r="F90" s="25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1"/>
    </row>
    <row r="91" spans="1:24" ht="12.75">
      <c r="A91" s="169"/>
      <c r="B91" s="28"/>
      <c r="C91" s="28"/>
      <c r="D91" s="29"/>
      <c r="E91" s="25"/>
      <c r="F91" s="25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1"/>
    </row>
    <row r="92" spans="1:24" ht="12.75">
      <c r="A92" s="169"/>
      <c r="B92" s="28"/>
      <c r="C92" s="28"/>
      <c r="D92" s="29"/>
      <c r="E92" s="25"/>
      <c r="F92" s="25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1"/>
    </row>
    <row r="93" spans="1:24" ht="12.75">
      <c r="A93" s="169"/>
      <c r="B93" s="28"/>
      <c r="C93" s="28"/>
      <c r="D93" s="29"/>
      <c r="E93" s="25"/>
      <c r="F93" s="25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1"/>
    </row>
    <row r="94" spans="1:24" ht="12.75">
      <c r="A94" s="169"/>
      <c r="B94" s="28"/>
      <c r="C94" s="28"/>
      <c r="D94" s="29"/>
      <c r="E94" s="25"/>
      <c r="F94" s="25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1"/>
    </row>
    <row r="95" spans="1:24" ht="12.75">
      <c r="A95" s="169"/>
      <c r="B95" s="28"/>
      <c r="C95" s="28"/>
      <c r="D95" s="29"/>
      <c r="E95" s="25"/>
      <c r="F95" s="25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1"/>
    </row>
    <row r="96" spans="1:24" ht="12.75">
      <c r="A96" s="169"/>
      <c r="B96" s="28"/>
      <c r="C96" s="28"/>
      <c r="D96" s="29"/>
      <c r="E96" s="25"/>
      <c r="F96" s="25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1"/>
    </row>
    <row r="97" spans="1:24" ht="12.75">
      <c r="A97" s="27"/>
      <c r="B97" s="28"/>
      <c r="C97" s="28"/>
      <c r="D97" s="29"/>
      <c r="E97" s="25"/>
      <c r="F97" s="25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226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t="s">
        <v>206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119">
        <v>41517</v>
      </c>
      <c r="D3" s="47"/>
      <c r="E3" s="48" t="s">
        <v>48</v>
      </c>
      <c r="F3" s="184">
        <v>5</v>
      </c>
      <c r="G3" s="54" t="s">
        <v>49</v>
      </c>
      <c r="H3" s="55">
        <v>0.03205266203703704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204"/>
      <c r="D4" s="47"/>
      <c r="E4" s="56"/>
      <c r="F4" s="57"/>
      <c r="G4" s="54" t="s">
        <v>51</v>
      </c>
      <c r="H4" s="55">
        <v>0.08006095679012346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0.14465092918131595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19</v>
      </c>
      <c r="C7" s="69" t="str">
        <f>IF(ISNA(VLOOKUP(B7,HjpMedl!A10:H210,2,FALSE)),"",VLOOKUP(B7,HjpMedl!A10:H210,2,FALSE))</f>
        <v>LA6KCA</v>
      </c>
      <c r="D7" s="70"/>
      <c r="E7" s="121" t="s">
        <v>196</v>
      </c>
      <c r="F7" t="s">
        <v>207</v>
      </c>
      <c r="G7" s="73"/>
      <c r="H7" s="74"/>
      <c r="I7" s="6"/>
      <c r="J7" s="75">
        <f>IF(ISTEXT(B7),IF(ISNUMBER(K7),K7,10),"")</f>
        <v>5</v>
      </c>
      <c r="K7" s="76">
        <v>5</v>
      </c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11</v>
      </c>
      <c r="C15" s="223">
        <v>0.03304398148148149</v>
      </c>
      <c r="D15" s="220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97">
        <f aca="true" t="shared" si="0" ref="H15:H60">C15*G15</f>
        <v>0.0009913194444444446</v>
      </c>
      <c r="I15" s="98">
        <f aca="true" t="shared" si="1" ref="I15:I60">C15-H15</f>
        <v>0.03205266203703704</v>
      </c>
      <c r="J15" s="99">
        <v>10</v>
      </c>
      <c r="K15" s="101"/>
      <c r="L15" s="111"/>
      <c r="M15" s="103"/>
    </row>
    <row r="16" spans="1:13" s="3" customFormat="1" ht="12.75">
      <c r="A16" s="17">
        <f>1+'Løp (9)'!A15</f>
        <v>2</v>
      </c>
      <c r="B16" s="170" t="s">
        <v>17</v>
      </c>
      <c r="C16" s="211">
        <v>0.033136574074074075</v>
      </c>
      <c r="D16" s="122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0.03</v>
      </c>
      <c r="H16" s="97">
        <f t="shared" si="0"/>
        <v>0.0009940972222222222</v>
      </c>
      <c r="I16" s="98">
        <f t="shared" si="1"/>
        <v>0.032142476851851856</v>
      </c>
      <c r="J16" s="99">
        <v>9.981291813159217</v>
      </c>
      <c r="K16" s="101"/>
      <c r="L16" s="112"/>
      <c r="M16" s="103"/>
    </row>
    <row r="17" spans="1:13" s="3" customFormat="1" ht="12.75">
      <c r="A17" s="17">
        <f aca="true" t="shared" si="2" ref="A17:A60">1+A16</f>
        <v>3</v>
      </c>
      <c r="B17" s="170" t="s">
        <v>18</v>
      </c>
      <c r="C17" s="219">
        <v>0.06216435185185185</v>
      </c>
      <c r="D17" s="220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0.06</v>
      </c>
      <c r="H17" s="97">
        <f t="shared" si="0"/>
        <v>0.003729861111111111</v>
      </c>
      <c r="I17" s="98">
        <f t="shared" si="1"/>
        <v>0.05843449074074074</v>
      </c>
      <c r="J17" s="99">
        <v>5</v>
      </c>
      <c r="K17" s="101"/>
      <c r="M17" s="103"/>
    </row>
    <row r="18" spans="1:13" s="3" customFormat="1" ht="12.75">
      <c r="A18" s="17">
        <f t="shared" si="2"/>
        <v>4</v>
      </c>
      <c r="B18" s="170" t="s">
        <v>16</v>
      </c>
      <c r="C18" s="211">
        <v>0.06351851851851852</v>
      </c>
      <c r="D18" s="220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0.12</v>
      </c>
      <c r="H18" s="97">
        <f t="shared" si="0"/>
        <v>0.007622222222222221</v>
      </c>
      <c r="I18" s="98">
        <f t="shared" si="1"/>
        <v>0.05589629629629629</v>
      </c>
      <c r="J18" s="99">
        <v>5.033434455047717</v>
      </c>
      <c r="K18" s="101"/>
      <c r="M18" s="103"/>
    </row>
    <row r="19" spans="1:13" s="3" customFormat="1" ht="12.75">
      <c r="A19" s="17">
        <f t="shared" si="2"/>
        <v>5</v>
      </c>
      <c r="B19" s="170" t="s">
        <v>23</v>
      </c>
      <c r="C19" s="219">
        <v>0.0719675925925926</v>
      </c>
      <c r="D19" s="95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0.09</v>
      </c>
      <c r="H19" s="97">
        <f t="shared" si="0"/>
        <v>0.006477083333333334</v>
      </c>
      <c r="I19" s="98">
        <f t="shared" si="1"/>
        <v>0.06549050925925927</v>
      </c>
      <c r="J19" s="99">
        <v>5</v>
      </c>
      <c r="K19" s="101"/>
      <c r="M19" s="103"/>
    </row>
    <row r="20" spans="1:13" s="3" customFormat="1" ht="12.75">
      <c r="A20" s="17">
        <f t="shared" si="2"/>
        <v>6</v>
      </c>
      <c r="B20" s="170" t="s">
        <v>25</v>
      </c>
      <c r="C20" s="211">
        <v>0.07902777777777777</v>
      </c>
      <c r="D20" s="221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0.25</v>
      </c>
      <c r="H20" s="97">
        <f t="shared" si="0"/>
        <v>0.01975694444444444</v>
      </c>
      <c r="I20" s="98">
        <f t="shared" si="1"/>
        <v>0.05927083333333333</v>
      </c>
      <c r="J20" s="99">
        <v>5</v>
      </c>
      <c r="K20" s="101"/>
      <c r="M20" s="103"/>
    </row>
    <row r="21" spans="1:13" s="3" customFormat="1" ht="12.75">
      <c r="A21" s="17">
        <f t="shared" si="2"/>
        <v>7</v>
      </c>
      <c r="B21" s="203" t="s">
        <v>93</v>
      </c>
      <c r="C21" s="219">
        <v>0.054641203703703706</v>
      </c>
      <c r="D21" s="221">
        <v>4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0.15</v>
      </c>
      <c r="H21" s="97">
        <f t="shared" si="0"/>
        <v>0.008196180555555556</v>
      </c>
      <c r="I21" s="98">
        <f t="shared" si="1"/>
        <v>0.04644502314814815</v>
      </c>
      <c r="J21" s="99">
        <v>5</v>
      </c>
      <c r="K21" s="32"/>
      <c r="M21" s="103"/>
    </row>
    <row r="22" spans="1:13" s="3" customFormat="1" ht="12.75">
      <c r="A22" s="17">
        <f t="shared" si="2"/>
        <v>8</v>
      </c>
      <c r="B22" s="32"/>
      <c r="C22" s="94"/>
      <c r="D22" s="95"/>
      <c r="E22" s="13"/>
      <c r="F22" s="127" t="str">
        <f>IF(ISNA(VLOOKUP(B22,HjpMedl!A$10:I$210,2,FALSE)),"Ikke registrert","OK")</f>
        <v>Ikke registrert</v>
      </c>
      <c r="G22" s="128">
        <f>IF(ISNA(VLOOKUP(B22,HjpMedl!A$10:I$210,9,FALSE)),0,VLOOKUP(B22,HjpMedl!A$10:I$210,8,FALSE))</f>
        <v>0</v>
      </c>
      <c r="H22" s="97">
        <f t="shared" si="0"/>
        <v>0</v>
      </c>
      <c r="I22" s="98">
        <f t="shared" si="1"/>
        <v>0</v>
      </c>
      <c r="J22" s="99"/>
      <c r="K22" s="32"/>
      <c r="M22" s="103"/>
    </row>
    <row r="23" spans="1:15" s="3" customFormat="1" ht="12.75">
      <c r="A23" s="17">
        <f t="shared" si="2"/>
        <v>9</v>
      </c>
      <c r="B23" s="32"/>
      <c r="C23" s="94"/>
      <c r="D23" s="95"/>
      <c r="E23" s="13"/>
      <c r="F23" s="127" t="str">
        <f>IF(ISNA(VLOOKUP(B23,HjpMedl!A$10:I$210,2,FALSE)),"Ikke registrert","OK")</f>
        <v>Ikke registrert</v>
      </c>
      <c r="G23" s="128">
        <f>IF(ISNA(VLOOKUP(B23,HjpMedl!A$10:I$210,9,FALSE)),0,VLOOKUP(B23,HjpMedl!A$10:I$210,8,FALSE))</f>
        <v>0</v>
      </c>
      <c r="H23" s="97">
        <f t="shared" si="0"/>
        <v>0</v>
      </c>
      <c r="I23" s="98">
        <f t="shared" si="1"/>
        <v>0</v>
      </c>
      <c r="J23" s="99"/>
      <c r="K23" s="32"/>
      <c r="M23"/>
      <c r="N23"/>
      <c r="O23" s="103"/>
    </row>
    <row r="24" spans="1:11" s="3" customFormat="1" ht="12.75">
      <c r="A24" s="17">
        <f t="shared" si="2"/>
        <v>10</v>
      </c>
      <c r="B24" s="32"/>
      <c r="C24" s="94"/>
      <c r="D24" s="95"/>
      <c r="E24" s="13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97">
        <f t="shared" si="0"/>
        <v>0</v>
      </c>
      <c r="I24" s="98">
        <f t="shared" si="1"/>
        <v>0</v>
      </c>
      <c r="J24" s="99"/>
      <c r="K24" s="113"/>
    </row>
    <row r="25" spans="1:11" s="3" customFormat="1" ht="12.75">
      <c r="A25" s="17">
        <f t="shared" si="2"/>
        <v>11</v>
      </c>
      <c r="B25" s="32"/>
      <c r="C25" s="94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113"/>
    </row>
    <row r="26" spans="1:11" s="3" customFormat="1" ht="12.75">
      <c r="A26" s="17">
        <f t="shared" si="2"/>
        <v>12</v>
      </c>
      <c r="B26" s="32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113"/>
    </row>
    <row r="27" spans="1:11" s="3" customFormat="1" ht="14.25" customHeight="1">
      <c r="A27" s="17">
        <f t="shared" si="2"/>
        <v>13</v>
      </c>
      <c r="B27" s="32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113"/>
    </row>
    <row r="28" spans="1:12" ht="12.75">
      <c r="A28" s="17">
        <f t="shared" si="2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7:12" ht="12.75">
      <c r="G61" s="102"/>
      <c r="H61" s="114"/>
      <c r="K61"/>
      <c r="L61"/>
    </row>
    <row r="62" spans="7:12" ht="12.75">
      <c r="G62" s="102"/>
      <c r="H62" s="114"/>
      <c r="K62"/>
      <c r="L62"/>
    </row>
    <row r="63" ht="12.75">
      <c r="L63"/>
    </row>
    <row r="64" ht="12.75">
      <c r="L64"/>
    </row>
    <row r="65" ht="12.75">
      <c r="L65"/>
    </row>
    <row r="66" ht="12.75"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227">
    <pageSetUpPr fitToPage="1"/>
  </sheetPr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204" t="s">
        <v>204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208">
        <v>41518</v>
      </c>
      <c r="D3" s="47"/>
      <c r="E3" s="48" t="s">
        <v>48</v>
      </c>
      <c r="F3" s="184">
        <v>5.5</v>
      </c>
      <c r="G3" s="54" t="s">
        <v>49</v>
      </c>
      <c r="H3" s="55">
        <v>0.046501620370370374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t="s">
        <v>205</v>
      </c>
      <c r="D4" s="47"/>
      <c r="E4" s="56"/>
      <c r="F4" s="57"/>
      <c r="G4" s="54" t="s">
        <v>51</v>
      </c>
      <c r="H4" s="55">
        <v>0.11572407407407409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217" t="s">
        <v>187</v>
      </c>
      <c r="D5" s="52"/>
      <c r="E5" s="56"/>
      <c r="F5" s="57"/>
      <c r="G5" s="54" t="s">
        <v>54</v>
      </c>
      <c r="H5" s="59">
        <v>0.10032069181149071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19</v>
      </c>
      <c r="C7" s="69" t="str">
        <f>IF(ISNA(VLOOKUP(B7,HjpMedl!A10:H210,2,FALSE)),"",VLOOKUP(B7,HjpMedl!A10:H210,2,FALSE))</f>
        <v>LA6KCA</v>
      </c>
      <c r="D7" s="70"/>
      <c r="E7" s="121" t="s">
        <v>197</v>
      </c>
      <c r="F7" s="72"/>
      <c r="G7" s="73"/>
      <c r="H7" s="74"/>
      <c r="I7" s="6"/>
      <c r="J7" s="75">
        <f>IF(ISTEXT(B7),IF(ISNUMBER(K7),K7,10),"")</f>
        <v>5</v>
      </c>
      <c r="K7" s="76">
        <v>5</v>
      </c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17</v>
      </c>
      <c r="C15" s="219">
        <v>0.04793981481481482</v>
      </c>
      <c r="D15" s="122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97">
        <f aca="true" t="shared" si="0" ref="H15:H64">C15*G15</f>
        <v>0.0014381944444444444</v>
      </c>
      <c r="I15" s="98">
        <f aca="true" t="shared" si="1" ref="I15:I64">C15-H15</f>
        <v>0.046501620370370374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170" t="s">
        <v>11</v>
      </c>
      <c r="C16" s="219">
        <v>0.06453703703703705</v>
      </c>
      <c r="D16" s="122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0.03</v>
      </c>
      <c r="H16" s="97">
        <f t="shared" si="0"/>
        <v>0.0019361111111111113</v>
      </c>
      <c r="I16" s="98">
        <f t="shared" si="1"/>
        <v>0.06260092592592593</v>
      </c>
      <c r="J16" s="99">
        <v>7.6742654017342105</v>
      </c>
      <c r="K16" s="100"/>
      <c r="L16" s="112"/>
      <c r="M16" s="103"/>
    </row>
    <row r="17" spans="1:13" s="3" customFormat="1" ht="12.75">
      <c r="A17" s="17">
        <f aca="true" t="shared" si="2" ref="A17:A64">1+A16</f>
        <v>3</v>
      </c>
      <c r="B17" s="170" t="s">
        <v>18</v>
      </c>
      <c r="C17" s="219">
        <v>0.06859953703703704</v>
      </c>
      <c r="D17" s="122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0.06</v>
      </c>
      <c r="H17" s="97">
        <f t="shared" si="0"/>
        <v>0.004115972222222222</v>
      </c>
      <c r="I17" s="98">
        <f t="shared" si="1"/>
        <v>0.06448356481481482</v>
      </c>
      <c r="J17" s="99">
        <v>7.402296006233259</v>
      </c>
      <c r="K17" s="101"/>
      <c r="M17" s="103"/>
    </row>
    <row r="18" spans="1:13" s="3" customFormat="1" ht="12.75">
      <c r="A18" s="17">
        <f t="shared" si="2"/>
        <v>4</v>
      </c>
      <c r="B18" s="170" t="s">
        <v>14</v>
      </c>
      <c r="C18" s="219">
        <v>0.0769212962962963</v>
      </c>
      <c r="D18" s="122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0.09</v>
      </c>
      <c r="H18" s="97">
        <f t="shared" si="0"/>
        <v>0.006922916666666666</v>
      </c>
      <c r="I18" s="98">
        <f t="shared" si="1"/>
        <v>0.06999837962962963</v>
      </c>
      <c r="J18" s="99">
        <v>6.605615952327609</v>
      </c>
      <c r="K18" s="101"/>
      <c r="M18" s="103"/>
    </row>
    <row r="19" spans="1:13" s="3" customFormat="1" ht="12.75">
      <c r="A19" s="17">
        <f t="shared" si="2"/>
        <v>5</v>
      </c>
      <c r="B19" s="170" t="s">
        <v>16</v>
      </c>
      <c r="C19" s="219">
        <v>0.07814814814814815</v>
      </c>
      <c r="D19" s="122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0.12</v>
      </c>
      <c r="H19" s="97">
        <f t="shared" si="0"/>
        <v>0.009377777777777777</v>
      </c>
      <c r="I19" s="98">
        <f t="shared" si="1"/>
        <v>0.06877037037037037</v>
      </c>
      <c r="J19" s="99">
        <v>6.783016375680928</v>
      </c>
      <c r="K19" s="101"/>
      <c r="M19" s="103"/>
    </row>
    <row r="20" spans="1:13" s="3" customFormat="1" ht="12.75">
      <c r="A20" s="17">
        <f t="shared" si="2"/>
        <v>6</v>
      </c>
      <c r="B20" s="170" t="s">
        <v>13</v>
      </c>
      <c r="C20" s="219">
        <v>0.07975694444444444</v>
      </c>
      <c r="D20" s="122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0.15</v>
      </c>
      <c r="H20" s="97">
        <f t="shared" si="0"/>
        <v>0.011963541666666666</v>
      </c>
      <c r="I20" s="98">
        <f t="shared" si="1"/>
        <v>0.06779340277777778</v>
      </c>
      <c r="J20" s="99">
        <v>6.924150868944394</v>
      </c>
      <c r="K20" s="101"/>
      <c r="M20" s="103"/>
    </row>
    <row r="21" spans="1:13" s="3" customFormat="1" ht="12.75">
      <c r="A21" s="17">
        <f t="shared" si="2"/>
        <v>7</v>
      </c>
      <c r="B21" s="170" t="s">
        <v>25</v>
      </c>
      <c r="C21" s="219">
        <v>0.07725694444444443</v>
      </c>
      <c r="D21" s="220">
        <v>4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0.25</v>
      </c>
      <c r="H21" s="97">
        <f t="shared" si="0"/>
        <v>0.01931423611111111</v>
      </c>
      <c r="I21" s="98">
        <f t="shared" si="1"/>
        <v>0.05794270833333333</v>
      </c>
      <c r="J21" s="99">
        <v>5</v>
      </c>
      <c r="K21" s="101"/>
      <c r="M21" s="103"/>
    </row>
    <row r="22" spans="1:13" s="3" customFormat="1" ht="12.75">
      <c r="A22" s="17">
        <f t="shared" si="2"/>
        <v>8</v>
      </c>
      <c r="B22" s="170" t="s">
        <v>105</v>
      </c>
      <c r="C22" s="219">
        <v>0.08118055555555555</v>
      </c>
      <c r="D22" s="122">
        <v>4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0.03</v>
      </c>
      <c r="H22" s="97">
        <f t="shared" si="0"/>
        <v>0.0024354166666666665</v>
      </c>
      <c r="I22" s="98">
        <f t="shared" si="1"/>
        <v>0.07874513888888889</v>
      </c>
      <c r="J22" s="99">
        <v>5</v>
      </c>
      <c r="K22" s="101"/>
      <c r="M22" s="103"/>
    </row>
    <row r="23" spans="1:15" s="3" customFormat="1" ht="12.75">
      <c r="A23" s="17">
        <f t="shared" si="2"/>
        <v>9</v>
      </c>
      <c r="B23" s="170" t="s">
        <v>23</v>
      </c>
      <c r="C23" s="219">
        <v>0.08410879629629629</v>
      </c>
      <c r="D23" s="122">
        <v>4</v>
      </c>
      <c r="E23" s="13"/>
      <c r="F23" s="127" t="str">
        <f>IF(ISNA(VLOOKUP(B23,HjpMedl!A$10:I$210,2,FALSE)),"Ikke registrert","OK")</f>
        <v>OK</v>
      </c>
      <c r="G23" s="128">
        <f>IF(ISNA(VLOOKUP(B23,HjpMedl!A$10:I$210,9,FALSE)),0,VLOOKUP(B23,HjpMedl!A$10:I$210,8,FALSE))</f>
        <v>0.09</v>
      </c>
      <c r="H23" s="97">
        <f t="shared" si="0"/>
        <v>0.007569791666666666</v>
      </c>
      <c r="I23" s="98">
        <f t="shared" si="1"/>
        <v>0.07653900462962962</v>
      </c>
      <c r="J23" s="99">
        <v>5</v>
      </c>
      <c r="K23" s="101"/>
      <c r="M23"/>
      <c r="N23"/>
      <c r="O23" s="103"/>
    </row>
    <row r="24" spans="1:11" s="3" customFormat="1" ht="12.75">
      <c r="A24" s="17">
        <f t="shared" si="2"/>
        <v>10</v>
      </c>
      <c r="B24" s="206" t="s">
        <v>180</v>
      </c>
      <c r="C24" s="219">
        <v>0.07188657407407407</v>
      </c>
      <c r="D24" s="221">
        <v>3</v>
      </c>
      <c r="E24" s="13"/>
      <c r="F24" s="127" t="str">
        <f>IF(ISNA(VLOOKUP(B24,HjpMedl!A$10:I$210,2,FALSE)),"Ikke registrert","OK")</f>
        <v>OK</v>
      </c>
      <c r="G24" s="128">
        <f>IF(ISNA(VLOOKUP(B24,HjpMedl!A$10:I$210,9,FALSE)),0,VLOOKUP(B24,HjpMedl!A$10:I$210,8,FALSE))</f>
        <v>0</v>
      </c>
      <c r="H24" s="97">
        <f t="shared" si="0"/>
        <v>0</v>
      </c>
      <c r="I24" s="98">
        <f t="shared" si="1"/>
        <v>0.07188657407407407</v>
      </c>
      <c r="J24" s="99">
        <v>5</v>
      </c>
      <c r="K24" s="101"/>
    </row>
    <row r="25" spans="1:11" s="3" customFormat="1" ht="12.75">
      <c r="A25" s="17">
        <f t="shared" si="2"/>
        <v>11</v>
      </c>
      <c r="B25" s="170" t="s">
        <v>127</v>
      </c>
      <c r="C25" s="219">
        <v>0.06391203703703703</v>
      </c>
      <c r="D25" s="95">
        <v>2</v>
      </c>
      <c r="E25" s="13"/>
      <c r="F25" s="127" t="str">
        <f>IF(ISNA(VLOOKUP(B25,HjpMedl!A$10:I$210,2,FALSE)),"Ikke registrert","OK")</f>
        <v>OK</v>
      </c>
      <c r="G25" s="128">
        <f>IF(ISNA(VLOOKUP(B25,HjpMedl!A$10:I$210,9,FALSE)),0,VLOOKUP(B25,HjpMedl!A$10:I$210,8,FALSE))</f>
        <v>0.15</v>
      </c>
      <c r="H25" s="97">
        <f t="shared" si="0"/>
        <v>0.009586805555555555</v>
      </c>
      <c r="I25" s="98">
        <f t="shared" si="1"/>
        <v>0.054325231481481474</v>
      </c>
      <c r="J25" s="99">
        <v>5</v>
      </c>
      <c r="K25" s="32"/>
    </row>
    <row r="26" spans="1:11" s="3" customFormat="1" ht="12.75">
      <c r="A26" s="17">
        <f t="shared" si="2"/>
        <v>12</v>
      </c>
      <c r="B26" s="32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32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3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118" t="s">
        <v>198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>
        <v>41545</v>
      </c>
      <c r="D3" s="47"/>
      <c r="E3" s="48" t="s">
        <v>48</v>
      </c>
      <c r="F3" s="184">
        <v>5</v>
      </c>
      <c r="G3" s="54" t="s">
        <v>49</v>
      </c>
      <c r="H3" s="55">
        <v>0.052350810185185184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t="s">
        <v>202</v>
      </c>
      <c r="D4" s="47"/>
      <c r="E4" s="56"/>
      <c r="F4" s="57"/>
      <c r="G4" s="54" t="s">
        <v>51</v>
      </c>
      <c r="H4" s="55">
        <v>0.11585586419753087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187</v>
      </c>
      <c r="D5" s="52"/>
      <c r="E5" s="56"/>
      <c r="F5" s="57"/>
      <c r="G5" s="54" t="s">
        <v>54</v>
      </c>
      <c r="H5" s="59">
        <v>0.10935262637670398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13</v>
      </c>
      <c r="C7" s="69" t="str">
        <f>IF(ISNA(VLOOKUP(B7,HjpMedl!A10:H210,2,FALSE)),"",VLOOKUP(B7,HjpMedl!A10:H210,2,FALSE))</f>
        <v>LA5OBA</v>
      </c>
      <c r="D7" s="70"/>
      <c r="E7" s="121" t="s">
        <v>203</v>
      </c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11</v>
      </c>
      <c r="C15" s="219">
        <v>0.053969907407407404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97">
        <f aca="true" t="shared" si="0" ref="H15:H64">C15*G15</f>
        <v>0.001619097222222222</v>
      </c>
      <c r="I15" s="98">
        <f aca="true" t="shared" si="1" ref="I15:I64">C15-H15</f>
        <v>0.052350810185185184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170" t="s">
        <v>17</v>
      </c>
      <c r="C16" s="219">
        <v>0.05590277777777778</v>
      </c>
      <c r="D16" s="95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0.03</v>
      </c>
      <c r="H16" s="97">
        <f t="shared" si="0"/>
        <v>0.0016770833333333334</v>
      </c>
      <c r="I16" s="98">
        <f t="shared" si="1"/>
        <v>0.054225694444444444</v>
      </c>
      <c r="J16" s="99">
        <v>9.704766134220629</v>
      </c>
      <c r="K16" s="209"/>
      <c r="L16" s="112"/>
      <c r="M16" s="103"/>
    </row>
    <row r="17" spans="1:13" s="3" customFormat="1" ht="12.75">
      <c r="A17" s="17">
        <f aca="true" t="shared" si="2" ref="A17:A64">1+A16</f>
        <v>3</v>
      </c>
      <c r="B17" s="206" t="s">
        <v>12</v>
      </c>
      <c r="C17" s="219">
        <v>0.07385416666666667</v>
      </c>
      <c r="D17" s="95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0.09</v>
      </c>
      <c r="H17" s="97">
        <f t="shared" si="0"/>
        <v>0.006646875</v>
      </c>
      <c r="I17" s="98">
        <f t="shared" si="1"/>
        <v>0.06720729166666667</v>
      </c>
      <c r="J17" s="99">
        <v>7.6605828130477125</v>
      </c>
      <c r="K17" s="101"/>
      <c r="M17" s="103"/>
    </row>
    <row r="18" spans="1:13" s="3" customFormat="1" ht="12.75">
      <c r="A18" s="17">
        <f t="shared" si="2"/>
        <v>4</v>
      </c>
      <c r="B18" s="170" t="s">
        <v>127</v>
      </c>
      <c r="C18" s="219">
        <v>0.07127314814814815</v>
      </c>
      <c r="D18" s="95">
        <v>4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0.15</v>
      </c>
      <c r="H18" s="97">
        <f t="shared" si="0"/>
        <v>0.010690972222222223</v>
      </c>
      <c r="I18" s="98">
        <f t="shared" si="1"/>
        <v>0.060582175925925935</v>
      </c>
      <c r="J18" s="99">
        <v>5</v>
      </c>
      <c r="K18" s="101"/>
      <c r="M18" s="103"/>
    </row>
    <row r="19" spans="1:13" s="3" customFormat="1" ht="12.75">
      <c r="A19" s="17">
        <f t="shared" si="2"/>
        <v>5</v>
      </c>
      <c r="B19" s="170" t="s">
        <v>19</v>
      </c>
      <c r="C19" s="219">
        <v>0.07129629629629629</v>
      </c>
      <c r="D19" s="95">
        <v>4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0.03</v>
      </c>
      <c r="H19" s="97">
        <f t="shared" si="0"/>
        <v>0.0021388888888888885</v>
      </c>
      <c r="I19" s="98">
        <f t="shared" si="1"/>
        <v>0.0691574074074074</v>
      </c>
      <c r="J19" s="99">
        <v>5</v>
      </c>
      <c r="K19" s="101"/>
      <c r="M19" s="103"/>
    </row>
    <row r="20" spans="1:13" s="3" customFormat="1" ht="12.75">
      <c r="A20" s="17">
        <f t="shared" si="2"/>
        <v>6</v>
      </c>
      <c r="B20" s="170" t="s">
        <v>14</v>
      </c>
      <c r="C20" s="219">
        <v>0.08223379629629629</v>
      </c>
      <c r="D20" s="95">
        <v>4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0.09</v>
      </c>
      <c r="H20" s="97">
        <f t="shared" si="0"/>
        <v>0.007401041666666666</v>
      </c>
      <c r="I20" s="98">
        <f t="shared" si="1"/>
        <v>0.07483275462962963</v>
      </c>
      <c r="J20" s="99">
        <v>5</v>
      </c>
      <c r="K20" s="101"/>
      <c r="M20" s="103"/>
    </row>
    <row r="21" spans="1:13" s="3" customFormat="1" ht="12.75">
      <c r="A21" s="17">
        <f t="shared" si="2"/>
        <v>7</v>
      </c>
      <c r="B21" s="170" t="s">
        <v>16</v>
      </c>
      <c r="C21" s="219">
        <v>0.08628472222222222</v>
      </c>
      <c r="D21" s="95">
        <v>4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0.12</v>
      </c>
      <c r="H21" s="97">
        <f t="shared" si="0"/>
        <v>0.010354166666666666</v>
      </c>
      <c r="I21" s="98">
        <f t="shared" si="1"/>
        <v>0.07593055555555556</v>
      </c>
      <c r="J21" s="99">
        <v>5</v>
      </c>
      <c r="K21" s="101"/>
      <c r="M21" s="103"/>
    </row>
    <row r="22" spans="1:13" s="3" customFormat="1" ht="12.75">
      <c r="A22" s="17">
        <f t="shared" si="2"/>
        <v>8</v>
      </c>
      <c r="B22" s="203" t="s">
        <v>93</v>
      </c>
      <c r="C22" s="219">
        <v>0.025567129629629634</v>
      </c>
      <c r="D22" s="95">
        <v>0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0.15</v>
      </c>
      <c r="H22" s="97">
        <f t="shared" si="0"/>
        <v>0.0038350694444444448</v>
      </c>
      <c r="I22" s="98">
        <f t="shared" si="1"/>
        <v>0.02173206018518519</v>
      </c>
      <c r="J22" s="99">
        <v>5</v>
      </c>
      <c r="K22" s="101"/>
      <c r="M22" s="103"/>
    </row>
    <row r="23" spans="1:15" s="3" customFormat="1" ht="12.75">
      <c r="A23" s="17">
        <f t="shared" si="2"/>
        <v>9</v>
      </c>
      <c r="B23" s="170"/>
      <c r="C23" s="94"/>
      <c r="D23" s="95"/>
      <c r="E23" s="13"/>
      <c r="F23" s="127" t="str">
        <f>IF(ISNA(VLOOKUP(B23,HjpMedl!A$10:I$210,2,FALSE)),"Ikke registrert","OK")</f>
        <v>Ikke registrert</v>
      </c>
      <c r="G23" s="128">
        <f>IF(ISNA(VLOOKUP(B23,HjpMedl!A$10:I$210,9,FALSE)),0,VLOOKUP(B23,HjpMedl!A$10:I$210,8,FALSE))</f>
        <v>0</v>
      </c>
      <c r="H23" s="97">
        <f t="shared" si="0"/>
        <v>0</v>
      </c>
      <c r="I23" s="98">
        <f t="shared" si="1"/>
        <v>0</v>
      </c>
      <c r="J23" s="99"/>
      <c r="K23" s="101"/>
      <c r="M23"/>
      <c r="N23"/>
      <c r="O23" s="103"/>
    </row>
    <row r="24" spans="1:11" s="3" customFormat="1" ht="12.75">
      <c r="A24" s="17">
        <f t="shared" si="2"/>
        <v>10</v>
      </c>
      <c r="B24" s="170"/>
      <c r="C24" s="120"/>
      <c r="D24" s="95"/>
      <c r="E24" s="13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97">
        <f t="shared" si="0"/>
        <v>0</v>
      </c>
      <c r="I24" s="98">
        <f t="shared" si="1"/>
        <v>0</v>
      </c>
      <c r="J24" s="99"/>
      <c r="K24" s="101"/>
    </row>
    <row r="25" spans="1:11" s="3" customFormat="1" ht="12.75">
      <c r="A25" s="17">
        <f t="shared" si="2"/>
        <v>11</v>
      </c>
      <c r="B25" s="170"/>
      <c r="C25" s="94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32"/>
    </row>
    <row r="26" spans="1:11" s="3" customFormat="1" ht="12.75">
      <c r="A26" s="17">
        <f t="shared" si="2"/>
        <v>12</v>
      </c>
      <c r="B26" s="203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170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20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170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170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5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118" t="s">
        <v>199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>
        <v>41560</v>
      </c>
      <c r="D3" s="47"/>
      <c r="E3" s="48" t="s">
        <v>48</v>
      </c>
      <c r="F3" s="49">
        <v>4.5</v>
      </c>
      <c r="G3" s="54" t="s">
        <v>49</v>
      </c>
      <c r="H3" s="55">
        <v>0.031049537037037035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46" t="s">
        <v>201</v>
      </c>
      <c r="D4" s="47"/>
      <c r="E4" s="56"/>
      <c r="F4" s="57"/>
      <c r="G4" s="54" t="s">
        <v>51</v>
      </c>
      <c r="H4" s="55">
        <v>0.06527947530864198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0.20287633560254267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191" t="s">
        <v>56</v>
      </c>
      <c r="F6" s="192"/>
      <c r="G6" s="193"/>
      <c r="H6" s="194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24</v>
      </c>
      <c r="C7" s="69" t="str">
        <f>IF(ISNA(VLOOKUP(B7,HjpMedl!A10:H210,2,FALSE)),"",VLOOKUP(B7,HjpMedl!A10:H210,2,FALSE))</f>
        <v>LA3ST</v>
      </c>
      <c r="D7" s="70"/>
      <c r="E7" s="200" t="s">
        <v>200</v>
      </c>
      <c r="F7" s="72"/>
      <c r="G7" s="73"/>
      <c r="H7" s="195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200"/>
      <c r="F8" s="72"/>
      <c r="G8" s="73"/>
      <c r="H8" s="195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200"/>
      <c r="F9" s="72"/>
      <c r="G9" s="73"/>
      <c r="H9" s="195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196"/>
      <c r="F10" s="197"/>
      <c r="G10" s="198"/>
      <c r="H10" s="199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3.5">
      <c r="A15" s="17">
        <v>1</v>
      </c>
      <c r="B15" s="170" t="s">
        <v>11</v>
      </c>
      <c r="C15" s="218">
        <v>0.03351851851851852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97">
        <f aca="true" t="shared" si="0" ref="H15:H64">C15*G15</f>
        <v>0.0010055555555555555</v>
      </c>
      <c r="I15" s="98">
        <f aca="true" t="shared" si="1" ref="I15:I64">C15-H15</f>
        <v>0.03251296296296296</v>
      </c>
      <c r="J15" s="99">
        <v>9.572471935440243</v>
      </c>
      <c r="K15" s="101"/>
      <c r="L15" s="111"/>
      <c r="M15" s="103"/>
    </row>
    <row r="16" spans="1:13" s="3" customFormat="1" ht="13.5">
      <c r="A16" s="17">
        <f>1+A15</f>
        <v>2</v>
      </c>
      <c r="B16" s="170" t="s">
        <v>12</v>
      </c>
      <c r="C16" s="218">
        <v>0.03412037037037037</v>
      </c>
      <c r="D16" s="95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0.09</v>
      </c>
      <c r="H16" s="97">
        <f t="shared" si="0"/>
        <v>0.0030708333333333334</v>
      </c>
      <c r="I16" s="98">
        <f t="shared" si="1"/>
        <v>0.031049537037037035</v>
      </c>
      <c r="J16" s="99">
        <v>10</v>
      </c>
      <c r="K16" s="100"/>
      <c r="L16" s="112"/>
      <c r="M16" s="103"/>
    </row>
    <row r="17" spans="1:13" s="3" customFormat="1" ht="13.5">
      <c r="A17" s="17">
        <f aca="true" t="shared" si="2" ref="A17:A64">1+A16</f>
        <v>3</v>
      </c>
      <c r="B17" s="170" t="s">
        <v>14</v>
      </c>
      <c r="C17" s="218">
        <v>0.03775462962962963</v>
      </c>
      <c r="D17" s="95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0.09</v>
      </c>
      <c r="H17" s="97">
        <f t="shared" si="0"/>
        <v>0.0033979166666666667</v>
      </c>
      <c r="I17" s="98">
        <f t="shared" si="1"/>
        <v>0.034356712962962964</v>
      </c>
      <c r="J17" s="99">
        <v>9.03383526441549</v>
      </c>
      <c r="K17" s="101"/>
      <c r="M17" s="103"/>
    </row>
    <row r="18" spans="1:13" s="3" customFormat="1" ht="13.5">
      <c r="A18" s="17">
        <f t="shared" si="2"/>
        <v>4</v>
      </c>
      <c r="B18" s="170" t="s">
        <v>127</v>
      </c>
      <c r="C18" s="218">
        <v>0.04189814814814815</v>
      </c>
      <c r="D18" s="95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0.15</v>
      </c>
      <c r="H18" s="97">
        <f t="shared" si="0"/>
        <v>0.006284722222222222</v>
      </c>
      <c r="I18" s="98">
        <f t="shared" si="1"/>
        <v>0.03561342592592593</v>
      </c>
      <c r="J18" s="99">
        <v>8.666696722420088</v>
      </c>
      <c r="K18" s="101"/>
      <c r="M18" s="103"/>
    </row>
    <row r="19" spans="1:13" s="3" customFormat="1" ht="13.5">
      <c r="A19" s="17">
        <f t="shared" si="2"/>
        <v>5</v>
      </c>
      <c r="B19" s="170" t="s">
        <v>19</v>
      </c>
      <c r="C19" s="218">
        <v>0.04253472222222222</v>
      </c>
      <c r="D19" s="95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0.03</v>
      </c>
      <c r="H19" s="97">
        <f t="shared" si="0"/>
        <v>0.0012760416666666664</v>
      </c>
      <c r="I19" s="98">
        <f t="shared" si="1"/>
        <v>0.04125868055555555</v>
      </c>
      <c r="J19" s="99">
        <v>7.01748117758442</v>
      </c>
      <c r="K19" s="101"/>
      <c r="M19" s="103"/>
    </row>
    <row r="20" spans="1:13" s="3" customFormat="1" ht="13.5">
      <c r="A20" s="17">
        <f t="shared" si="2"/>
        <v>6</v>
      </c>
      <c r="B20" s="170" t="s">
        <v>16</v>
      </c>
      <c r="C20" s="218">
        <v>0.045891203703703705</v>
      </c>
      <c r="D20" s="95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0.12</v>
      </c>
      <c r="H20" s="97">
        <f t="shared" si="0"/>
        <v>0.0055069444444444445</v>
      </c>
      <c r="I20" s="98">
        <f t="shared" si="1"/>
        <v>0.04038425925925926</v>
      </c>
      <c r="J20" s="99">
        <v>7.272936296830621</v>
      </c>
      <c r="K20" s="101"/>
      <c r="M20" s="103"/>
    </row>
    <row r="21" spans="1:13" s="3" customFormat="1" ht="13.5">
      <c r="A21" s="17">
        <f t="shared" si="2"/>
        <v>7</v>
      </c>
      <c r="B21" s="170" t="s">
        <v>18</v>
      </c>
      <c r="C21" s="218">
        <v>0.05185185185185185</v>
      </c>
      <c r="D21" s="95">
        <v>5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0.06</v>
      </c>
      <c r="H21" s="97">
        <f t="shared" si="0"/>
        <v>0.003111111111111111</v>
      </c>
      <c r="I21" s="98">
        <f t="shared" si="1"/>
        <v>0.04874074074074074</v>
      </c>
      <c r="J21" s="99">
        <v>5</v>
      </c>
      <c r="K21" s="101"/>
      <c r="M21" s="103"/>
    </row>
    <row r="22" spans="1:13" s="3" customFormat="1" ht="13.5">
      <c r="A22" s="17">
        <f t="shared" si="2"/>
        <v>8</v>
      </c>
      <c r="B22" s="206" t="s">
        <v>180</v>
      </c>
      <c r="C22" s="218">
        <v>0.053009259259259256</v>
      </c>
      <c r="D22" s="95">
        <v>5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</v>
      </c>
      <c r="H22" s="97">
        <f t="shared" si="0"/>
        <v>0</v>
      </c>
      <c r="I22" s="98">
        <f t="shared" si="1"/>
        <v>0.053009259259259256</v>
      </c>
      <c r="J22" s="99">
        <v>5</v>
      </c>
      <c r="K22" s="101"/>
      <c r="M22" s="103"/>
    </row>
    <row r="23" spans="1:15" s="3" customFormat="1" ht="13.5">
      <c r="A23" s="17">
        <f t="shared" si="2"/>
        <v>9</v>
      </c>
      <c r="B23" s="170" t="s">
        <v>15</v>
      </c>
      <c r="C23" s="218">
        <v>0.06979166666666667</v>
      </c>
      <c r="D23" s="95">
        <v>5</v>
      </c>
      <c r="E23" s="13"/>
      <c r="F23" s="127" t="str">
        <f>IF(ISNA(VLOOKUP(B23,HjpMedl!A$10:I$210,2,FALSE)),"Ikke registrert","OK")</f>
        <v>OK</v>
      </c>
      <c r="G23" s="128">
        <f>IF(ISNA(VLOOKUP(B23,HjpMedl!A$10:I$210,9,FALSE)),0,VLOOKUP(B23,HjpMedl!A$10:I$210,8,FALSE))</f>
        <v>0.25</v>
      </c>
      <c r="H23" s="97">
        <f t="shared" si="0"/>
        <v>0.017447916666666667</v>
      </c>
      <c r="I23" s="98">
        <f t="shared" si="1"/>
        <v>0.05234375</v>
      </c>
      <c r="J23" s="99">
        <v>5</v>
      </c>
      <c r="K23" s="101"/>
      <c r="M23"/>
      <c r="N23"/>
      <c r="O23" s="103"/>
    </row>
    <row r="24" spans="1:11" s="3" customFormat="1" ht="13.5">
      <c r="A24" s="17">
        <f t="shared" si="2"/>
        <v>10</v>
      </c>
      <c r="B24" s="203" t="s">
        <v>171</v>
      </c>
      <c r="C24" s="218">
        <v>0.07141203703703704</v>
      </c>
      <c r="D24" s="95">
        <v>5</v>
      </c>
      <c r="E24" s="13"/>
      <c r="F24" s="127" t="str">
        <f>IF(ISNA(VLOOKUP(B24,HjpMedl!A$10:I$210,2,FALSE)),"Ikke registrert","OK")</f>
        <v>OK</v>
      </c>
      <c r="G24" s="128">
        <f>IF(ISNA(VLOOKUP(B24,HjpMedl!A$10:I$210,9,FALSE)),0,VLOOKUP(B24,HjpMedl!A$10:I$210,8,FALSE))</f>
        <v>0.2</v>
      </c>
      <c r="H24" s="97">
        <f t="shared" si="0"/>
        <v>0.014282407407407409</v>
      </c>
      <c r="I24" s="98">
        <f t="shared" si="1"/>
        <v>0.05712962962962963</v>
      </c>
      <c r="J24" s="99">
        <v>5</v>
      </c>
      <c r="K24" s="101"/>
    </row>
    <row r="25" spans="1:11" s="3" customFormat="1" ht="13.5">
      <c r="A25" s="17">
        <f t="shared" si="2"/>
        <v>11</v>
      </c>
      <c r="B25" s="170" t="s">
        <v>17</v>
      </c>
      <c r="C25" s="218">
        <v>0.07143518518518518</v>
      </c>
      <c r="D25" s="95">
        <v>5</v>
      </c>
      <c r="E25" s="13"/>
      <c r="F25" s="127" t="str">
        <f>IF(ISNA(VLOOKUP(B25,HjpMedl!A$10:I$210,2,FALSE)),"Ikke registrert","OK")</f>
        <v>OK</v>
      </c>
      <c r="G25" s="128">
        <f>IF(ISNA(VLOOKUP(B25,HjpMedl!A$10:I$210,9,FALSE)),0,VLOOKUP(B25,HjpMedl!A$10:I$210,8,FALSE))</f>
        <v>0.03</v>
      </c>
      <c r="H25" s="97">
        <f t="shared" si="0"/>
        <v>0.0021430555555555556</v>
      </c>
      <c r="I25" s="98">
        <f t="shared" si="1"/>
        <v>0.06929212962962963</v>
      </c>
      <c r="J25" s="99">
        <v>5</v>
      </c>
      <c r="K25" s="32"/>
    </row>
    <row r="26" spans="1:11" s="3" customFormat="1" ht="13.5">
      <c r="A26" s="17">
        <f t="shared" si="2"/>
        <v>12</v>
      </c>
      <c r="B26" s="203" t="s">
        <v>93</v>
      </c>
      <c r="C26" s="218">
        <v>0.04016203703703704</v>
      </c>
      <c r="D26" s="95">
        <v>2</v>
      </c>
      <c r="E26" s="13"/>
      <c r="F26" s="127" t="str">
        <f>IF(ISNA(VLOOKUP(B26,HjpMedl!A$10:I$210,2,FALSE)),"Ikke registrert","OK")</f>
        <v>OK</v>
      </c>
      <c r="G26" s="128">
        <f>IF(ISNA(VLOOKUP(B26,HjpMedl!A$10:I$210,9,FALSE)),0,VLOOKUP(B26,HjpMedl!A$10:I$210,8,FALSE))</f>
        <v>0.15</v>
      </c>
      <c r="H26" s="97">
        <f t="shared" si="0"/>
        <v>0.006024305555555555</v>
      </c>
      <c r="I26" s="98">
        <f t="shared" si="1"/>
        <v>0.034137731481481484</v>
      </c>
      <c r="J26" s="99">
        <v>5</v>
      </c>
      <c r="K26" s="32"/>
    </row>
    <row r="27" spans="1:11" s="3" customFormat="1" ht="13.5">
      <c r="A27" s="17">
        <f t="shared" si="2"/>
        <v>13</v>
      </c>
      <c r="B27" s="202" t="s">
        <v>134</v>
      </c>
      <c r="C27" s="218">
        <v>0.049305555555555554</v>
      </c>
      <c r="D27" s="95">
        <v>2</v>
      </c>
      <c r="E27" s="13"/>
      <c r="F27" s="127" t="str">
        <f>IF(ISNA(VLOOKUP(B27,HjpMedl!A$10:I$210,2,FALSE)),"Ikke registrert","OK")</f>
        <v>OK</v>
      </c>
      <c r="G27" s="128">
        <f>IF(ISNA(VLOOKUP(B27,HjpMedl!A$10:I$210,9,FALSE)),0,VLOOKUP(B27,HjpMedl!A$10:I$210,8,FALSE))</f>
        <v>0.15</v>
      </c>
      <c r="H27" s="97">
        <f t="shared" si="0"/>
        <v>0.007395833333333332</v>
      </c>
      <c r="I27" s="98">
        <f t="shared" si="1"/>
        <v>0.04190972222222222</v>
      </c>
      <c r="J27" s="99">
        <v>5</v>
      </c>
      <c r="K27" s="32"/>
    </row>
    <row r="28" spans="1:12" ht="13.5">
      <c r="A28" s="17">
        <f t="shared" si="2"/>
        <v>14</v>
      </c>
      <c r="B28" s="202" t="s">
        <v>22</v>
      </c>
      <c r="C28" s="218">
        <v>0.04988425925925926</v>
      </c>
      <c r="D28" s="95">
        <v>2</v>
      </c>
      <c r="E28" s="13"/>
      <c r="F28" s="127" t="str">
        <f>IF(ISNA(VLOOKUP(B28,HjpMedl!A$10:I$210,2,FALSE)),"Ikke registrert","OK")</f>
        <v>OK</v>
      </c>
      <c r="G28" s="128">
        <f>IF(ISNA(VLOOKUP(B28,HjpMedl!A$10:I$210,9,FALSE)),0,VLOOKUP(B28,HjpMedl!A$10:I$210,8,FALSE))</f>
        <v>0.06</v>
      </c>
      <c r="H28" s="97">
        <f t="shared" si="0"/>
        <v>0.0029930555555555557</v>
      </c>
      <c r="I28" s="98">
        <f t="shared" si="1"/>
        <v>0.046891203703703706</v>
      </c>
      <c r="J28" s="99">
        <v>5</v>
      </c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6"/>
  <dimension ref="A1:P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118" t="s">
        <v>208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>
        <v>41408</v>
      </c>
      <c r="D3" s="47"/>
      <c r="E3" s="48" t="s">
        <v>48</v>
      </c>
      <c r="F3" s="49">
        <v>4</v>
      </c>
      <c r="G3" s="54" t="s">
        <v>49</v>
      </c>
      <c r="H3" s="55">
        <v>0.02685763888888889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118" t="s">
        <v>208</v>
      </c>
      <c r="D4" s="47"/>
      <c r="E4" s="56"/>
      <c r="F4" s="57"/>
      <c r="G4" s="54" t="s">
        <v>51</v>
      </c>
      <c r="H4" s="55">
        <v>0.05688927469135802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0.23123763520978394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14</v>
      </c>
      <c r="C7" s="69" t="str">
        <f>IF(ISNA(VLOOKUP(B7,HjpMedl!A10:H210,2,FALSE)),"",VLOOKUP(B7,HjpMedl!A10:H210,2,FALSE))</f>
        <v>LA5OM</v>
      </c>
      <c r="D7" s="70"/>
      <c r="E7" s="71" t="s">
        <v>209</v>
      </c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206" t="s">
        <v>127</v>
      </c>
      <c r="C15" s="94">
        <v>0.03159722222222222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0.15</v>
      </c>
      <c r="H15" s="97">
        <f aca="true" t="shared" si="0" ref="H15:H64">C15*G15</f>
        <v>0.004739583333333333</v>
      </c>
      <c r="I15" s="98">
        <f aca="true" t="shared" si="1" ref="I15:I64">C15-H15</f>
        <v>0.02685763888888889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206" t="s">
        <v>19</v>
      </c>
      <c r="C16" s="94">
        <v>0.031886574074074074</v>
      </c>
      <c r="D16" s="95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0.03</v>
      </c>
      <c r="H16" s="97">
        <f t="shared" si="0"/>
        <v>0.0009565972222222222</v>
      </c>
      <c r="I16" s="98">
        <f t="shared" si="1"/>
        <v>0.03092997685185185</v>
      </c>
      <c r="J16" s="99">
        <v>8.643983967523958</v>
      </c>
      <c r="K16" s="101"/>
      <c r="L16" s="111"/>
      <c r="M16" s="103"/>
    </row>
    <row r="17" spans="1:13" s="3" customFormat="1" ht="12.75">
      <c r="A17" s="17">
        <f aca="true" t="shared" si="2" ref="A17:A64">1+A16</f>
        <v>3</v>
      </c>
      <c r="B17" s="206" t="s">
        <v>11</v>
      </c>
      <c r="C17" s="94">
        <v>0.03229166666666667</v>
      </c>
      <c r="D17" s="95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0.03</v>
      </c>
      <c r="H17" s="97">
        <f t="shared" si="0"/>
        <v>0.0009687500000000001</v>
      </c>
      <c r="I17" s="98">
        <f t="shared" si="1"/>
        <v>0.03132291666666667</v>
      </c>
      <c r="J17" s="99">
        <v>8.513142005601088</v>
      </c>
      <c r="K17" s="101"/>
      <c r="L17" s="111"/>
      <c r="M17" s="103"/>
    </row>
    <row r="18" spans="1:13" s="3" customFormat="1" ht="12.75">
      <c r="A18" s="17">
        <f t="shared" si="2"/>
        <v>4</v>
      </c>
      <c r="B18" s="206" t="s">
        <v>93</v>
      </c>
      <c r="C18" s="94">
        <v>0.032407407407407406</v>
      </c>
      <c r="D18" s="95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0.15</v>
      </c>
      <c r="H18" s="97">
        <f t="shared" si="0"/>
        <v>0.00486111111111111</v>
      </c>
      <c r="I18" s="98">
        <f t="shared" si="1"/>
        <v>0.027546296296296294</v>
      </c>
      <c r="J18" s="99">
        <v>9.770689345083632</v>
      </c>
      <c r="K18" s="101"/>
      <c r="L18" s="111"/>
      <c r="M18" s="103"/>
    </row>
    <row r="19" spans="1:13" s="3" customFormat="1" ht="12.75">
      <c r="A19" s="17">
        <f t="shared" si="2"/>
        <v>5</v>
      </c>
      <c r="B19" s="206" t="s">
        <v>18</v>
      </c>
      <c r="C19" s="94">
        <v>0.04253472222222222</v>
      </c>
      <c r="D19" s="95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0.06</v>
      </c>
      <c r="H19" s="97">
        <f t="shared" si="0"/>
        <v>0.002552083333333333</v>
      </c>
      <c r="I19" s="98">
        <f t="shared" si="1"/>
        <v>0.03998263888888889</v>
      </c>
      <c r="J19" s="99">
        <v>5.629608694535085</v>
      </c>
      <c r="K19" s="101"/>
      <c r="L19" s="111"/>
      <c r="M19" s="103"/>
    </row>
    <row r="20" spans="1:13" s="3" customFormat="1" ht="12.75">
      <c r="A20" s="17">
        <f t="shared" si="2"/>
        <v>6</v>
      </c>
      <c r="B20" s="206" t="s">
        <v>25</v>
      </c>
      <c r="C20" s="94">
        <v>0.06261574074074074</v>
      </c>
      <c r="D20" s="95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0.25</v>
      </c>
      <c r="H20" s="97">
        <f t="shared" si="0"/>
        <v>0.015653935185185184</v>
      </c>
      <c r="I20" s="98">
        <f t="shared" si="1"/>
        <v>0.046961805555555555</v>
      </c>
      <c r="J20" s="99">
        <v>5</v>
      </c>
      <c r="K20" s="101"/>
      <c r="L20" s="111"/>
      <c r="M20" s="103"/>
    </row>
    <row r="21" spans="1:13" s="3" customFormat="1" ht="12.75">
      <c r="A21" s="17">
        <f t="shared" si="2"/>
        <v>7</v>
      </c>
      <c r="B21" s="206" t="s">
        <v>22</v>
      </c>
      <c r="C21" s="94">
        <v>0.075</v>
      </c>
      <c r="D21" s="95">
        <v>5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0.06</v>
      </c>
      <c r="H21" s="97">
        <f t="shared" si="0"/>
        <v>0.0045</v>
      </c>
      <c r="I21" s="98">
        <f t="shared" si="1"/>
        <v>0.0705</v>
      </c>
      <c r="J21" s="99">
        <v>5</v>
      </c>
      <c r="K21" s="101"/>
      <c r="L21" s="111"/>
      <c r="M21" s="103"/>
    </row>
    <row r="22" spans="1:13" s="3" customFormat="1" ht="12.75">
      <c r="A22" s="17">
        <f t="shared" si="2"/>
        <v>8</v>
      </c>
      <c r="B22" s="206" t="s">
        <v>16</v>
      </c>
      <c r="C22" s="94">
        <v>0.027777777777777776</v>
      </c>
      <c r="D22" s="95">
        <v>2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0.12</v>
      </c>
      <c r="H22" s="97">
        <f t="shared" si="0"/>
        <v>0.003333333333333333</v>
      </c>
      <c r="I22" s="98">
        <f t="shared" si="1"/>
        <v>0.024444444444444442</v>
      </c>
      <c r="J22" s="99">
        <v>5</v>
      </c>
      <c r="K22" s="101"/>
      <c r="L22" s="111"/>
      <c r="M22" s="103"/>
    </row>
    <row r="23" spans="1:13" s="3" customFormat="1" ht="12.75">
      <c r="A23" s="17">
        <f t="shared" si="2"/>
        <v>9</v>
      </c>
      <c r="B23" s="206" t="s">
        <v>134</v>
      </c>
      <c r="C23" s="94">
        <v>0.06597222222222222</v>
      </c>
      <c r="D23" s="95">
        <v>0</v>
      </c>
      <c r="E23" s="13"/>
      <c r="F23" s="127" t="str">
        <f>IF(ISNA(VLOOKUP(B23,HjpMedl!A$10:I$210,2,FALSE)),"Ikke registrert","OK")</f>
        <v>OK</v>
      </c>
      <c r="G23" s="128">
        <f>IF(ISNA(VLOOKUP(B23,HjpMedl!A$10:I$210,9,FALSE)),0,VLOOKUP(B23,HjpMedl!A$10:I$210,8,FALSE))</f>
        <v>0.15</v>
      </c>
      <c r="H23" s="97">
        <f t="shared" si="0"/>
        <v>0.009895833333333333</v>
      </c>
      <c r="I23" s="98">
        <f t="shared" si="1"/>
        <v>0.05607638888888889</v>
      </c>
      <c r="J23" s="99">
        <v>5</v>
      </c>
      <c r="K23" s="101"/>
      <c r="L23" s="111"/>
      <c r="M23" s="103"/>
    </row>
    <row r="24" spans="1:13" s="3" customFormat="1" ht="12.75">
      <c r="A24" s="17">
        <f t="shared" si="2"/>
        <v>10</v>
      </c>
      <c r="B24" s="206"/>
      <c r="C24" s="94"/>
      <c r="D24" s="95"/>
      <c r="E24" s="13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97">
        <f t="shared" si="0"/>
        <v>0</v>
      </c>
      <c r="I24" s="98">
        <f t="shared" si="1"/>
        <v>0</v>
      </c>
      <c r="J24" s="99"/>
      <c r="K24" s="101"/>
      <c r="L24" s="111"/>
      <c r="M24" s="103"/>
    </row>
    <row r="25" spans="1:16" s="3" customFormat="1" ht="15">
      <c r="A25" s="17">
        <f t="shared" si="2"/>
        <v>11</v>
      </c>
      <c r="B25" s="32"/>
      <c r="C25" s="94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32"/>
      <c r="N25" s="188"/>
      <c r="O25" s="186"/>
      <c r="P25" s="187"/>
    </row>
    <row r="26" spans="1:16" s="3" customFormat="1" ht="15">
      <c r="A26" s="17">
        <f t="shared" si="2"/>
        <v>12</v>
      </c>
      <c r="B26" s="32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  <c r="N26" s="188"/>
      <c r="O26" s="186"/>
      <c r="P26" s="187"/>
    </row>
    <row r="27" spans="1:11" s="3" customFormat="1" ht="12.75">
      <c r="A27" s="17">
        <f t="shared" si="2"/>
        <v>13</v>
      </c>
      <c r="B27" s="32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4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46" t="s">
        <v>210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>
        <v>41440</v>
      </c>
      <c r="D3" s="47"/>
      <c r="E3" s="48" t="s">
        <v>48</v>
      </c>
      <c r="F3" s="49"/>
      <c r="G3" s="54" t="s">
        <v>49</v>
      </c>
      <c r="H3" s="55">
        <v>0.035833333333333335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3" t="s">
        <v>211</v>
      </c>
      <c r="D4" s="47"/>
      <c r="E4" s="56"/>
      <c r="F4" s="57"/>
      <c r="G4" s="54" t="s">
        <v>51</v>
      </c>
      <c r="H4" s="55">
        <v>0.07214120370370371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187</v>
      </c>
      <c r="D5" s="52"/>
      <c r="E5" s="56"/>
      <c r="F5" s="57"/>
      <c r="G5" s="54" t="s">
        <v>54</v>
      </c>
      <c r="H5" s="59">
        <v>0.19126554032515142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19</v>
      </c>
      <c r="C7" s="69" t="str">
        <f>IF(ISNA(VLOOKUP(B7,HjpMedl!A10:H210,2,FALSE)),"",VLOOKUP(B7,HjpMedl!A10:H210,2,FALSE))</f>
        <v>LA6KCA</v>
      </c>
      <c r="D7" s="70"/>
      <c r="E7" s="222" t="s">
        <v>212</v>
      </c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37</v>
      </c>
      <c r="C15" s="219">
        <v>0.03981481481481482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0.1</v>
      </c>
      <c r="H15" s="97">
        <f aca="true" t="shared" si="0" ref="H15:H64">C15*G15</f>
        <v>0.003981481481481482</v>
      </c>
      <c r="I15" s="98">
        <f aca="true" t="shared" si="1" ref="I15:I64">C15-H15</f>
        <v>0.035833333333333335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170" t="s">
        <v>11</v>
      </c>
      <c r="C16" s="219">
        <v>0.03982638888888889</v>
      </c>
      <c r="D16" s="95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0.03</v>
      </c>
      <c r="H16" s="97">
        <f t="shared" si="0"/>
        <v>0.0011947916666666667</v>
      </c>
      <c r="I16" s="98">
        <f t="shared" si="1"/>
        <v>0.03863159722222222</v>
      </c>
      <c r="J16" s="99">
        <v>9.229295505259802</v>
      </c>
      <c r="K16" s="100"/>
      <c r="L16" s="112"/>
      <c r="M16" s="103"/>
    </row>
    <row r="17" spans="1:13" s="3" customFormat="1" ht="12.75">
      <c r="A17" s="17">
        <f aca="true" t="shared" si="2" ref="A17:A64">1+A16</f>
        <v>3</v>
      </c>
      <c r="B17" s="170" t="s">
        <v>16</v>
      </c>
      <c r="C17" s="219">
        <v>0.041851851851851855</v>
      </c>
      <c r="D17" s="95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0.12</v>
      </c>
      <c r="H17" s="97">
        <f t="shared" si="0"/>
        <v>0.005022222222222222</v>
      </c>
      <c r="I17" s="98">
        <f t="shared" si="1"/>
        <v>0.036829629629629636</v>
      </c>
      <c r="J17" s="99">
        <v>9.725597704813515</v>
      </c>
      <c r="K17" s="101"/>
      <c r="M17" s="103"/>
    </row>
    <row r="18" spans="1:13" s="3" customFormat="1" ht="12.75">
      <c r="A18" s="17">
        <f t="shared" si="2"/>
        <v>4</v>
      </c>
      <c r="B18" s="170" t="s">
        <v>14</v>
      </c>
      <c r="C18" s="219">
        <v>0.044270833333333336</v>
      </c>
      <c r="D18" s="95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0.09</v>
      </c>
      <c r="H18" s="97">
        <f t="shared" si="0"/>
        <v>0.003984375</v>
      </c>
      <c r="I18" s="98">
        <f t="shared" si="1"/>
        <v>0.04028645833333334</v>
      </c>
      <c r="J18" s="99">
        <v>8.773509722664965</v>
      </c>
      <c r="K18" s="101"/>
      <c r="M18" s="103"/>
    </row>
    <row r="19" spans="1:13" s="3" customFormat="1" ht="12.75">
      <c r="A19" s="17">
        <f t="shared" si="2"/>
        <v>5</v>
      </c>
      <c r="B19" s="170" t="s">
        <v>17</v>
      </c>
      <c r="C19" s="219">
        <v>0.04618055555555556</v>
      </c>
      <c r="D19" s="95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0.03</v>
      </c>
      <c r="H19" s="97">
        <f t="shared" si="0"/>
        <v>0.0013854166666666667</v>
      </c>
      <c r="I19" s="98">
        <f t="shared" si="1"/>
        <v>0.04479513888888889</v>
      </c>
      <c r="J19" s="99">
        <v>7.531718202103921</v>
      </c>
      <c r="K19" s="101"/>
      <c r="M19" s="103"/>
    </row>
    <row r="20" spans="1:13" s="3" customFormat="1" ht="12.75">
      <c r="A20" s="17">
        <f t="shared" si="2"/>
        <v>6</v>
      </c>
      <c r="B20" s="170" t="s">
        <v>15</v>
      </c>
      <c r="C20" s="219">
        <v>0.048240740740740744</v>
      </c>
      <c r="D20" s="95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0.25</v>
      </c>
      <c r="H20" s="97">
        <f t="shared" si="0"/>
        <v>0.012060185185185186</v>
      </c>
      <c r="I20" s="98">
        <f t="shared" si="1"/>
        <v>0.036180555555555556</v>
      </c>
      <c r="J20" s="99">
        <v>9.904367229837424</v>
      </c>
      <c r="K20" s="101"/>
      <c r="M20" s="103"/>
    </row>
    <row r="21" spans="1:13" s="3" customFormat="1" ht="12.75">
      <c r="A21" s="17">
        <f t="shared" si="2"/>
        <v>7</v>
      </c>
      <c r="B21" s="170" t="s">
        <v>25</v>
      </c>
      <c r="C21" s="219">
        <v>0.048263888888888884</v>
      </c>
      <c r="D21" s="95">
        <v>5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0.25</v>
      </c>
      <c r="H21" s="97">
        <f t="shared" si="0"/>
        <v>0.012065972222222221</v>
      </c>
      <c r="I21" s="98">
        <f t="shared" si="1"/>
        <v>0.03619791666666666</v>
      </c>
      <c r="J21" s="99">
        <v>9.899585591329297</v>
      </c>
      <c r="K21" s="101"/>
      <c r="M21" s="103"/>
    </row>
    <row r="22" spans="1:13" s="3" customFormat="1" ht="12.75">
      <c r="A22" s="17">
        <f t="shared" si="2"/>
        <v>8</v>
      </c>
      <c r="B22" s="206" t="s">
        <v>12</v>
      </c>
      <c r="C22" s="219">
        <v>0.05013888888888889</v>
      </c>
      <c r="D22" s="95">
        <v>5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0.09</v>
      </c>
      <c r="H22" s="97">
        <f t="shared" si="0"/>
        <v>0.0045125</v>
      </c>
      <c r="I22" s="98">
        <f t="shared" si="1"/>
        <v>0.04562638888888889</v>
      </c>
      <c r="J22" s="99">
        <v>7.302773350334714</v>
      </c>
      <c r="K22" s="101"/>
      <c r="M22" s="103"/>
    </row>
    <row r="23" spans="1:15" s="3" customFormat="1" ht="12.75">
      <c r="A23" s="17">
        <f t="shared" si="2"/>
        <v>9</v>
      </c>
      <c r="B23" s="170" t="s">
        <v>23</v>
      </c>
      <c r="C23" s="219">
        <v>0.07916666666666666</v>
      </c>
      <c r="D23" s="95">
        <v>5</v>
      </c>
      <c r="E23" s="13"/>
      <c r="F23" s="127" t="str">
        <f>IF(ISNA(VLOOKUP(B23,HjpMedl!A$10:I$210,2,FALSE)),"Ikke registrert","OK")</f>
        <v>OK</v>
      </c>
      <c r="G23" s="128">
        <f>IF(ISNA(VLOOKUP(B23,HjpMedl!A$10:I$210,9,FALSE)),0,VLOOKUP(B23,HjpMedl!A$10:I$210,8,FALSE))</f>
        <v>0.09</v>
      </c>
      <c r="H23" s="97">
        <f t="shared" si="0"/>
        <v>0.007124999999999999</v>
      </c>
      <c r="I23" s="98">
        <f t="shared" si="1"/>
        <v>0.07204166666666667</v>
      </c>
      <c r="J23" s="99">
        <v>5</v>
      </c>
      <c r="K23" s="101"/>
      <c r="M23"/>
      <c r="N23"/>
      <c r="O23" s="103"/>
    </row>
    <row r="24" spans="1:11" s="3" customFormat="1" ht="12.75">
      <c r="A24" s="17">
        <f t="shared" si="2"/>
        <v>10</v>
      </c>
      <c r="B24" s="202" t="s">
        <v>134</v>
      </c>
      <c r="C24" s="219">
        <v>0.04800925925925926</v>
      </c>
      <c r="D24" s="95">
        <v>2</v>
      </c>
      <c r="E24" s="13"/>
      <c r="F24" s="127" t="str">
        <f>IF(ISNA(VLOOKUP(B24,HjpMedl!A$10:I$210,2,FALSE)),"Ikke registrert","OK")</f>
        <v>OK</v>
      </c>
      <c r="G24" s="128">
        <f>IF(ISNA(VLOOKUP(B24,HjpMedl!A$10:I$210,9,FALSE)),0,VLOOKUP(B24,HjpMedl!A$10:I$210,8,FALSE))</f>
        <v>0.15</v>
      </c>
      <c r="H24" s="97">
        <f t="shared" si="0"/>
        <v>0.007201388888888888</v>
      </c>
      <c r="I24" s="98">
        <f t="shared" si="1"/>
        <v>0.04080787037037037</v>
      </c>
      <c r="J24" s="99">
        <v>5</v>
      </c>
      <c r="K24" s="101"/>
    </row>
    <row r="25" spans="1:11" s="3" customFormat="1" ht="12.75">
      <c r="A25" s="17">
        <f t="shared" si="2"/>
        <v>11</v>
      </c>
      <c r="B25" s="170" t="s">
        <v>127</v>
      </c>
      <c r="C25" s="219">
        <v>0.057060185185185186</v>
      </c>
      <c r="D25" s="95">
        <v>2</v>
      </c>
      <c r="E25" s="13"/>
      <c r="F25" s="127" t="str">
        <f>IF(ISNA(VLOOKUP(B25,HjpMedl!A$10:I$210,2,FALSE)),"Ikke registrert","OK")</f>
        <v>OK</v>
      </c>
      <c r="G25" s="128">
        <f>IF(ISNA(VLOOKUP(B25,HjpMedl!A$10:I$210,9,FALSE)),0,VLOOKUP(B25,HjpMedl!A$10:I$210,8,FALSE))</f>
        <v>0.15</v>
      </c>
      <c r="H25" s="97">
        <f t="shared" si="0"/>
        <v>0.008559027777777778</v>
      </c>
      <c r="I25" s="98">
        <f t="shared" si="1"/>
        <v>0.04850115740740741</v>
      </c>
      <c r="J25" s="99">
        <v>5</v>
      </c>
      <c r="K25" s="32"/>
    </row>
    <row r="26" spans="1:11" s="3" customFormat="1" ht="12.75">
      <c r="A26" s="17">
        <f t="shared" si="2"/>
        <v>12</v>
      </c>
      <c r="B26" s="32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32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O66"/>
  <sheetViews>
    <sheetView tabSelected="1" zoomScalePageLayoutView="0" workbookViewId="0" topLeftCell="A1">
      <selection activeCell="A1" sqref="A1:N26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0.421875" style="0" customWidth="1"/>
    <col min="14" max="14" width="9.2812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46" t="s">
        <v>216</v>
      </c>
      <c r="D2" s="47"/>
      <c r="E2" s="48" t="s">
        <v>45</v>
      </c>
      <c r="F2" s="108">
        <v>12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>
        <v>41573</v>
      </c>
      <c r="D3" s="47"/>
      <c r="E3" s="48" t="s">
        <v>48</v>
      </c>
      <c r="F3" s="49">
        <v>4</v>
      </c>
      <c r="G3" s="54" t="s">
        <v>49</v>
      </c>
      <c r="H3" s="55">
        <v>0.03436724537037037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46" t="s">
        <v>217</v>
      </c>
      <c r="D4" s="47"/>
      <c r="E4" s="56"/>
      <c r="F4" s="57"/>
      <c r="G4" s="54" t="s">
        <v>51</v>
      </c>
      <c r="H4" s="55">
        <v>0.07916273148148148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0.15502554045779043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68" t="s">
        <v>11</v>
      </c>
      <c r="C7" s="69" t="str">
        <f>IF(ISNA(VLOOKUP(B7,HjpMedl!A10:H210,2,FALSE)),"",VLOOKUP(B7,HjpMedl!A10:H210,2,FALSE))</f>
        <v>LA9NGA</v>
      </c>
      <c r="D7" s="70"/>
      <c r="E7" s="71" t="s">
        <v>218</v>
      </c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222" t="s">
        <v>219</v>
      </c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4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  <c r="M14" s="110" t="s">
        <v>230</v>
      </c>
      <c r="N14" s="110" t="s">
        <v>231</v>
      </c>
    </row>
    <row r="15" spans="1:14" s="3" customFormat="1" ht="12.75">
      <c r="A15" s="17">
        <v>1</v>
      </c>
      <c r="B15" s="113" t="s">
        <v>12</v>
      </c>
      <c r="C15" s="94">
        <v>0.037766203703703705</v>
      </c>
      <c r="D15" s="95">
        <v>12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0.09</v>
      </c>
      <c r="H15" s="97">
        <f aca="true" t="shared" si="0" ref="H15:H64">C15*G15</f>
        <v>0.0033989583333333333</v>
      </c>
      <c r="I15" s="98">
        <f aca="true" t="shared" si="1" ref="I15:I64">C15-H15</f>
        <v>0.03436724537037037</v>
      </c>
      <c r="J15" s="99">
        <v>10</v>
      </c>
      <c r="K15" s="101"/>
      <c r="L15" s="111"/>
      <c r="M15" s="253">
        <v>0.007222222222222223</v>
      </c>
      <c r="N15" s="111">
        <f>C15-M15</f>
        <v>0.03054398148148148</v>
      </c>
    </row>
    <row r="16" spans="1:14" s="3" customFormat="1" ht="12.75">
      <c r="A16" s="17">
        <f>1+A15</f>
        <v>2</v>
      </c>
      <c r="B16" s="206" t="s">
        <v>180</v>
      </c>
      <c r="C16" s="94">
        <v>0.045335648148148146</v>
      </c>
      <c r="D16" s="95">
        <v>12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</v>
      </c>
      <c r="H16" s="97">
        <f t="shared" si="0"/>
        <v>0</v>
      </c>
      <c r="I16" s="98">
        <f t="shared" si="1"/>
        <v>0.045335648148148146</v>
      </c>
      <c r="J16" s="99">
        <v>7.551449101239429</v>
      </c>
      <c r="K16" s="100"/>
      <c r="L16" s="112"/>
      <c r="M16" s="253">
        <v>0.015300925925925926</v>
      </c>
      <c r="N16" s="111">
        <f aca="true" t="shared" si="2" ref="N16:N26">C16-M16</f>
        <v>0.03003472222222222</v>
      </c>
    </row>
    <row r="17" spans="1:14" s="3" customFormat="1" ht="12.75">
      <c r="A17" s="17">
        <f aca="true" t="shared" si="3" ref="A17:A64">1+A16</f>
        <v>3</v>
      </c>
      <c r="B17" s="113" t="s">
        <v>16</v>
      </c>
      <c r="C17" s="94">
        <v>0.04678240740740741</v>
      </c>
      <c r="D17" s="95">
        <v>12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0.12</v>
      </c>
      <c r="H17" s="97">
        <f t="shared" si="0"/>
        <v>0.005613888888888889</v>
      </c>
      <c r="I17" s="98">
        <f t="shared" si="1"/>
        <v>0.04116851851851852</v>
      </c>
      <c r="J17" s="99">
        <v>8.481705694346477</v>
      </c>
      <c r="K17" s="101"/>
      <c r="M17" s="253">
        <v>0.01074074074074074</v>
      </c>
      <c r="N17" s="111">
        <f t="shared" si="2"/>
        <v>0.03604166666666667</v>
      </c>
    </row>
    <row r="18" spans="1:14" s="3" customFormat="1" ht="12.75">
      <c r="A18" s="17">
        <f t="shared" si="3"/>
        <v>4</v>
      </c>
      <c r="B18" s="113" t="s">
        <v>19</v>
      </c>
      <c r="C18" s="94">
        <v>0.050833333333333335</v>
      </c>
      <c r="D18" s="95">
        <v>12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0.03</v>
      </c>
      <c r="H18" s="97">
        <f t="shared" si="0"/>
        <v>0.0015249999999999999</v>
      </c>
      <c r="I18" s="98">
        <f t="shared" si="1"/>
        <v>0.049308333333333336</v>
      </c>
      <c r="J18" s="99">
        <v>6.664599659460562</v>
      </c>
      <c r="K18" s="101"/>
      <c r="M18" s="253">
        <v>0.01332175925925926</v>
      </c>
      <c r="N18" s="111">
        <f t="shared" si="2"/>
        <v>0.03751157407407407</v>
      </c>
    </row>
    <row r="19" spans="1:14" s="3" customFormat="1" ht="12.75">
      <c r="A19" s="17">
        <f t="shared" si="3"/>
        <v>5</v>
      </c>
      <c r="B19" s="113" t="s">
        <v>127</v>
      </c>
      <c r="C19" s="94">
        <v>0.050833333333333335</v>
      </c>
      <c r="D19" s="95">
        <v>12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0.15</v>
      </c>
      <c r="H19" s="97">
        <f t="shared" si="0"/>
        <v>0.007625</v>
      </c>
      <c r="I19" s="98">
        <f t="shared" si="1"/>
        <v>0.043208333333333335</v>
      </c>
      <c r="J19" s="99">
        <v>8.026344006841793</v>
      </c>
      <c r="K19" s="101"/>
      <c r="M19" s="253">
        <v>0.01332175925925926</v>
      </c>
      <c r="N19" s="111">
        <f t="shared" si="2"/>
        <v>0.03751157407407407</v>
      </c>
    </row>
    <row r="20" spans="1:14" s="3" customFormat="1" ht="12.75">
      <c r="A20" s="17">
        <f t="shared" si="3"/>
        <v>6</v>
      </c>
      <c r="B20" s="113" t="s">
        <v>14</v>
      </c>
      <c r="C20" s="94">
        <v>0.057638888888888885</v>
      </c>
      <c r="D20" s="95">
        <v>12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0.09</v>
      </c>
      <c r="H20" s="97">
        <f t="shared" si="0"/>
        <v>0.005187499999999999</v>
      </c>
      <c r="I20" s="98">
        <f t="shared" si="1"/>
        <v>0.05245138888888889</v>
      </c>
      <c r="J20" s="99">
        <v>5.962954063348604</v>
      </c>
      <c r="K20" s="101"/>
      <c r="M20" s="253">
        <v>0.01252314814814815</v>
      </c>
      <c r="N20" s="111">
        <f t="shared" si="2"/>
        <v>0.045115740740740734</v>
      </c>
    </row>
    <row r="21" spans="1:14" s="3" customFormat="1" ht="12.75">
      <c r="A21" s="17">
        <f t="shared" si="3"/>
        <v>7</v>
      </c>
      <c r="B21" s="113" t="s">
        <v>15</v>
      </c>
      <c r="C21" s="94">
        <v>0.05868055555555555</v>
      </c>
      <c r="D21" s="95">
        <v>12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0.25</v>
      </c>
      <c r="H21" s="97">
        <f t="shared" si="0"/>
        <v>0.014670138888888887</v>
      </c>
      <c r="I21" s="98">
        <f t="shared" si="1"/>
        <v>0.04401041666666666</v>
      </c>
      <c r="J21" s="99">
        <v>7.847289507613047</v>
      </c>
      <c r="K21" s="101"/>
      <c r="M21" s="253">
        <v>0.014502314814814815</v>
      </c>
      <c r="N21" s="111">
        <f t="shared" si="2"/>
        <v>0.04417824074074073</v>
      </c>
    </row>
    <row r="22" spans="1:14" s="3" customFormat="1" ht="12.75">
      <c r="A22" s="17">
        <f t="shared" si="3"/>
        <v>8</v>
      </c>
      <c r="B22" s="113" t="s">
        <v>18</v>
      </c>
      <c r="C22" s="94">
        <v>0.07630787037037036</v>
      </c>
      <c r="D22" s="95">
        <v>12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0.06</v>
      </c>
      <c r="H22" s="97">
        <f t="shared" si="0"/>
        <v>0.004578472222222222</v>
      </c>
      <c r="I22" s="98">
        <f t="shared" si="1"/>
        <v>0.07172939814814813</v>
      </c>
      <c r="J22" s="99">
        <v>5</v>
      </c>
      <c r="K22" s="101"/>
      <c r="M22" s="253">
        <v>0.020625</v>
      </c>
      <c r="N22" s="111">
        <f t="shared" si="2"/>
        <v>0.055682870370370355</v>
      </c>
    </row>
    <row r="23" spans="1:15" s="3" customFormat="1" ht="12.75">
      <c r="A23" s="17">
        <f t="shared" si="3"/>
        <v>9</v>
      </c>
      <c r="B23" s="113" t="s">
        <v>37</v>
      </c>
      <c r="C23" s="94">
        <v>0.036631944444444446</v>
      </c>
      <c r="D23" s="95">
        <v>9</v>
      </c>
      <c r="E23" s="13"/>
      <c r="F23" s="127" t="str">
        <f>IF(ISNA(VLOOKUP(B23,HjpMedl!A$10:I$210,2,FALSE)),"Ikke registrert","OK")</f>
        <v>OK</v>
      </c>
      <c r="G23" s="128">
        <f>IF(ISNA(VLOOKUP(B23,HjpMedl!A$10:I$210,9,FALSE)),0,VLOOKUP(B23,HjpMedl!A$10:I$210,8,FALSE))</f>
        <v>0.1</v>
      </c>
      <c r="H23" s="97">
        <f t="shared" si="0"/>
        <v>0.0036631944444444446</v>
      </c>
      <c r="I23" s="98">
        <f t="shared" si="1"/>
        <v>0.032968750000000005</v>
      </c>
      <c r="J23" s="99">
        <v>5</v>
      </c>
      <c r="K23" s="101"/>
      <c r="M23" s="253">
        <v>0.015127314814814816</v>
      </c>
      <c r="N23" s="111">
        <f t="shared" si="2"/>
        <v>0.02150462962962963</v>
      </c>
      <c r="O23" s="103"/>
    </row>
    <row r="24" spans="1:14" s="3" customFormat="1" ht="12.75">
      <c r="A24" s="17">
        <f t="shared" si="3"/>
        <v>10</v>
      </c>
      <c r="B24" s="113" t="s">
        <v>93</v>
      </c>
      <c r="C24" s="94">
        <v>0.036631944444444446</v>
      </c>
      <c r="D24" s="95">
        <v>9</v>
      </c>
      <c r="E24" s="13"/>
      <c r="F24" s="127" t="str">
        <f>IF(ISNA(VLOOKUP(B24,HjpMedl!A$10:I$210,2,FALSE)),"Ikke registrert","OK")</f>
        <v>OK</v>
      </c>
      <c r="G24" s="128">
        <f>IF(ISNA(VLOOKUP(B24,HjpMedl!A$10:I$210,9,FALSE)),0,VLOOKUP(B24,HjpMedl!A$10:I$210,8,FALSE))</f>
        <v>0.15</v>
      </c>
      <c r="H24" s="97">
        <f t="shared" si="0"/>
        <v>0.005494791666666667</v>
      </c>
      <c r="I24" s="98">
        <f t="shared" si="1"/>
        <v>0.03113715277777778</v>
      </c>
      <c r="J24" s="99">
        <v>5</v>
      </c>
      <c r="K24" s="101"/>
      <c r="M24" s="254">
        <v>0.015127314814814816</v>
      </c>
      <c r="N24" s="111">
        <f t="shared" si="2"/>
        <v>0.02150462962962963</v>
      </c>
    </row>
    <row r="25" spans="1:14" s="3" customFormat="1" ht="12.75">
      <c r="A25" s="17">
        <f t="shared" si="3"/>
        <v>11</v>
      </c>
      <c r="B25" s="113" t="s">
        <v>171</v>
      </c>
      <c r="C25" s="94">
        <v>0.03266203703703704</v>
      </c>
      <c r="D25" s="95">
        <v>6</v>
      </c>
      <c r="E25" s="13"/>
      <c r="F25" s="127" t="str">
        <f>IF(ISNA(VLOOKUP(B25,HjpMedl!A$10:I$210,2,FALSE)),"Ikke registrert","OK")</f>
        <v>OK</v>
      </c>
      <c r="G25" s="128">
        <f>IF(ISNA(VLOOKUP(B25,HjpMedl!A$10:I$210,9,FALSE)),0,VLOOKUP(B25,HjpMedl!A$10:I$210,8,FALSE))</f>
        <v>0.2</v>
      </c>
      <c r="H25" s="97">
        <f t="shared" si="0"/>
        <v>0.006532407407407408</v>
      </c>
      <c r="I25" s="98">
        <f t="shared" si="1"/>
        <v>0.02612962962962963</v>
      </c>
      <c r="J25" s="99">
        <v>5</v>
      </c>
      <c r="K25" s="32"/>
      <c r="M25" s="255">
        <v>0.03266203703703704</v>
      </c>
      <c r="N25" s="111"/>
    </row>
    <row r="26" spans="1:14" s="3" customFormat="1" ht="12.75">
      <c r="A26" s="17">
        <f t="shared" si="3"/>
        <v>12</v>
      </c>
      <c r="B26" s="113" t="s">
        <v>17</v>
      </c>
      <c r="C26" s="94">
        <v>0.03266203703703704</v>
      </c>
      <c r="D26" s="95">
        <v>6</v>
      </c>
      <c r="E26" s="13"/>
      <c r="F26" s="127" t="str">
        <f>IF(ISNA(VLOOKUP(B26,HjpMedl!A$10:I$210,2,FALSE)),"Ikke registrert","OK")</f>
        <v>OK</v>
      </c>
      <c r="G26" s="128">
        <f>IF(ISNA(VLOOKUP(B26,HjpMedl!A$10:I$210,9,FALSE)),0,VLOOKUP(B26,HjpMedl!A$10:I$210,8,FALSE))</f>
        <v>0.03</v>
      </c>
      <c r="H26" s="97">
        <f t="shared" si="0"/>
        <v>0.000979861111111111</v>
      </c>
      <c r="I26" s="98">
        <f t="shared" si="1"/>
        <v>0.031682175925925926</v>
      </c>
      <c r="J26" s="99">
        <v>8</v>
      </c>
      <c r="K26" s="32">
        <v>8</v>
      </c>
      <c r="M26" s="255">
        <v>0.03266203703703704</v>
      </c>
      <c r="N26" s="111"/>
    </row>
    <row r="27" spans="1:13" s="3" customFormat="1" ht="12.75">
      <c r="A27" s="17">
        <f t="shared" si="3"/>
        <v>13</v>
      </c>
      <c r="B27" s="32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  <c r="M27" s="256"/>
    </row>
    <row r="28" spans="1:12" ht="12.75">
      <c r="A28" s="17">
        <f t="shared" si="3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3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3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3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3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3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3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3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3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3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3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3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3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3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3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3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3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3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3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3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3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3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3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3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3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3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3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3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3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3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3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3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3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3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3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3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3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0"/>
  <dimension ref="A1:V156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10" sqref="A10:A156"/>
    </sheetView>
  </sheetViews>
  <sheetFormatPr defaultColWidth="11.57421875" defaultRowHeight="12.75"/>
  <cols>
    <col min="1" max="1" width="23.7109375" style="1" customWidth="1"/>
    <col min="2" max="2" width="8.28125" style="2" customWidth="1"/>
    <col min="3" max="3" width="10.7109375" style="3" customWidth="1"/>
    <col min="4" max="4" width="8.7109375" style="4" customWidth="1"/>
    <col min="5" max="5" width="8.00390625" style="5" customWidth="1"/>
    <col min="6" max="6" width="9.28125" style="5" customWidth="1"/>
    <col min="7" max="20" width="12.7109375" style="4" customWidth="1"/>
    <col min="21" max="21" width="14.8515625" style="4" customWidth="1"/>
    <col min="22" max="22" width="0" style="4" hidden="1" customWidth="1"/>
    <col min="23" max="16384" width="11.57421875" style="3" customWidth="1"/>
  </cols>
  <sheetData>
    <row r="1" spans="1:22" ht="12.75">
      <c r="A1" s="6">
        <f>Start!B7</f>
        <v>2013</v>
      </c>
      <c r="B1" s="7"/>
      <c r="C1" s="7"/>
      <c r="D1" s="7"/>
      <c r="E1" s="7"/>
      <c r="F1" s="7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7"/>
    </row>
    <row r="2" spans="1:22" ht="12.75">
      <c r="A2" s="6" t="s">
        <v>42</v>
      </c>
      <c r="B2" s="7"/>
      <c r="C2" s="7"/>
      <c r="D2" s="7"/>
      <c r="E2" s="7"/>
      <c r="F2" s="7" t="s">
        <v>0</v>
      </c>
      <c r="G2" s="132" t="str">
        <f>IF(ISNONTEXT('Løp (1)'!$C$2),"",'Løp (1)'!$C$2)</f>
        <v>Åsgårdstrand</v>
      </c>
      <c r="H2" s="132" t="str">
        <f>IF(ISNONTEXT('Løp (2)'!$C$2),"",'Løp (2)'!$C$2)</f>
        <v>Bygdø</v>
      </c>
      <c r="I2" s="132" t="str">
        <f>IF(ISNONTEXT('Løp (3)'!$C$2),"",'Løp (3)'!$C$2)</f>
        <v>Grefsenåsen</v>
      </c>
      <c r="J2" s="132" t="str">
        <f>IF(ISNONTEXT('Løp (4)'!$C$2),"",'Løp (4)'!$C$2)</f>
        <v>Grefsenåsen</v>
      </c>
      <c r="K2" s="132" t="str">
        <f>IF(ISNONTEXT('Løp (5)'!$C$2),"",'Løp (5)'!$C$2)</f>
        <v>Burudvann</v>
      </c>
      <c r="L2" s="132" t="str">
        <f>IF(ISNONTEXT('Løp (6)'!$C$2),"",'Løp (6)'!$C$2)</f>
        <v>Låkeberget</v>
      </c>
      <c r="M2" s="132" t="str">
        <f>IF(ISNONTEXT('Løp (7)'!$C$2),"",'Løp (7)'!$C$2)</f>
        <v>Landfall</v>
      </c>
      <c r="N2" s="132" t="str">
        <f>IF(ISNONTEXT('Løp (8)'!$C$2),"",'Løp (8)'!$C$2)</f>
        <v>Stordammen</v>
      </c>
      <c r="O2" s="132" t="str">
        <f>IF(ISNONTEXT('Løp (9)'!$C$2),"",'Løp (9)'!$C$2)</f>
        <v>Langevann</v>
      </c>
      <c r="P2" s="132" t="str">
        <f>IF(ISNONTEXT('Løp (10)'!$C$2),"",'Løp (10)'!$C$2)</f>
        <v>Tjøme</v>
      </c>
      <c r="Q2" s="132" t="str">
        <f>IF(ISNONTEXT('Løp (11)'!$C$2),"",'Løp (11)'!$C$2)</f>
        <v>Sandefjord</v>
      </c>
      <c r="R2" s="132" t="str">
        <f>IF(ISNONTEXT('Løp (12)'!$C$2),"",'Løp (12)'!$C$2)</f>
        <v>Ekeberg</v>
      </c>
      <c r="S2" s="132" t="str">
        <f>IF(ISNONTEXT('Løp (13)'!$C$2),"",'Løp (13)'!$C$2)</f>
        <v>Torvbråten</v>
      </c>
      <c r="T2" s="132" t="str">
        <f>IF(ISNONTEXT('Løp (14)'!$C$2),"",'Løp (14)'!$C$2)</f>
        <v>Vestfold</v>
      </c>
      <c r="U2" s="132" t="str">
        <f>IF(ISNONTEXT('Løp (15)'!$C$2),"",'Løp (15)'!$C$2)</f>
        <v>Brekke Maridalen</v>
      </c>
      <c r="V2" s="7"/>
    </row>
    <row r="3" spans="1:22" ht="12.75">
      <c r="A3" s="6"/>
      <c r="B3" s="7"/>
      <c r="C3" s="7" t="s">
        <v>1</v>
      </c>
      <c r="D3" s="6">
        <f>IF(TRUNC(D4*0.7,0)&lt;1,1,TRUNC(D4*0.7,0))</f>
        <v>9</v>
      </c>
      <c r="E3" s="7"/>
      <c r="F3" s="7" t="s">
        <v>2</v>
      </c>
      <c r="G3" s="133">
        <f>IF(ISBLANK('Løp (1)'!$C$3),"",'Løp (1)'!$C$3)</f>
        <v>41342</v>
      </c>
      <c r="H3" s="133">
        <f>IF(ISBLANK('Løp (2)'!$C$3),"",'Løp (2)'!$C$3)</f>
        <v>41388</v>
      </c>
      <c r="I3" s="133">
        <f>IF(ISBLANK('Løp (3)'!$C$3),"",'Løp (3)'!$C$3)</f>
      </c>
      <c r="J3" s="133">
        <f>IF(ISBLANK('Løp (4)'!$C$3),"",'Løp (4)'!$C$3)</f>
        <v>41401</v>
      </c>
      <c r="K3" s="133">
        <f>IF(ISBLANK('Løp (5)'!$C$3),"",'Løp (5)'!$C$3)</f>
        <v>41417</v>
      </c>
      <c r="L3" s="133">
        <f>IF(ISBLANK('Løp (6)'!$C$3),"",'Løp (6)'!$C$3)</f>
        <v>41424</v>
      </c>
      <c r="M3" s="133">
        <f>IF(ISBLANK('Løp (7)'!$C$3),"",'Løp (7)'!$C$3)</f>
        <v>41430</v>
      </c>
      <c r="N3" s="133">
        <f>IF(ISBLANK('Løp (8)'!$C$3),"",'Løp (8)'!$C$3)</f>
        <v>41507</v>
      </c>
      <c r="O3" s="133">
        <f>IF(ISBLANK('Løp (9)'!$C$3),"",'Løp (9)'!$C$3)</f>
        <v>41517</v>
      </c>
      <c r="P3" s="133">
        <f>IF(ISBLANK('Løp (10)'!$C$3),"",'Løp (10)'!$C$3)</f>
        <v>41518</v>
      </c>
      <c r="Q3" s="133">
        <f>IF(ISBLANK('Løp (11)'!$C$3),"",'Løp (11)'!$C$3)</f>
        <v>41545</v>
      </c>
      <c r="R3" s="133">
        <f>IF(ISBLANK('Løp (12)'!$C$3),"",'Løp (12)'!$C$3)</f>
        <v>41560</v>
      </c>
      <c r="S3" s="133">
        <f>IF(ISBLANK('Løp (13)'!$C$3),"",'Løp (13)'!$C$3)</f>
        <v>41408</v>
      </c>
      <c r="T3" s="133">
        <f>IF(ISBLANK('Løp (14)'!$C$3),"",'Løp (14)'!$C$3)</f>
        <v>41440</v>
      </c>
      <c r="U3" s="133">
        <f>IF(ISBLANK('Løp (15)'!$C$3),"",'Løp (15)'!$C$3)</f>
        <v>41573</v>
      </c>
      <c r="V3" s="7"/>
    </row>
    <row r="4" spans="1:22" ht="11.25" customHeight="1">
      <c r="A4" s="6"/>
      <c r="B4" s="7"/>
      <c r="C4" s="8" t="s">
        <v>3</v>
      </c>
      <c r="D4" s="172">
        <f>COUNTIF((G3:U3),"&gt;0")</f>
        <v>14</v>
      </c>
      <c r="E4" s="7"/>
      <c r="F4" s="7"/>
      <c r="G4" s="134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7"/>
    </row>
    <row r="5" spans="1:22" ht="11.25" customHeight="1">
      <c r="A5" s="6"/>
      <c r="B5" s="7"/>
      <c r="C5" s="8" t="s">
        <v>4</v>
      </c>
      <c r="D5" s="9">
        <f>SUM(G7:U7)/D4</f>
        <v>10.714285714285714</v>
      </c>
      <c r="E5" s="7"/>
      <c r="F5" s="7"/>
      <c r="G5" s="134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7"/>
    </row>
    <row r="6" spans="1:22" ht="11.25" customHeight="1">
      <c r="A6" s="6"/>
      <c r="B6" s="7"/>
      <c r="C6" s="8"/>
      <c r="D6" s="9"/>
      <c r="E6" s="7"/>
      <c r="F6" s="7"/>
      <c r="G6" s="134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7"/>
    </row>
    <row r="7" spans="1:22" ht="12.75">
      <c r="A7" s="10"/>
      <c r="B7" s="11"/>
      <c r="C7" s="11"/>
      <c r="D7" s="12"/>
      <c r="E7" s="13"/>
      <c r="F7" s="10" t="s">
        <v>5</v>
      </c>
      <c r="G7" s="14">
        <f>COUNTIF(G10:G250,"&gt;0")</f>
        <v>5</v>
      </c>
      <c r="H7" s="14">
        <f aca="true" t="shared" si="0" ref="H7:U7">COUNTIF(H10:H250,"&gt;0")</f>
        <v>9</v>
      </c>
      <c r="I7" s="14">
        <f t="shared" si="0"/>
        <v>4</v>
      </c>
      <c r="J7" s="14">
        <f t="shared" si="0"/>
        <v>9</v>
      </c>
      <c r="K7" s="14">
        <f t="shared" si="0"/>
        <v>9</v>
      </c>
      <c r="L7" s="14">
        <f t="shared" si="0"/>
        <v>8</v>
      </c>
      <c r="M7" s="14">
        <f t="shared" si="0"/>
        <v>11</v>
      </c>
      <c r="N7" s="14">
        <f t="shared" si="0"/>
        <v>16</v>
      </c>
      <c r="O7" s="14">
        <f t="shared" si="0"/>
        <v>8</v>
      </c>
      <c r="P7" s="14">
        <f t="shared" si="0"/>
        <v>12</v>
      </c>
      <c r="Q7" s="14">
        <f>COUNTIF(Q10:Q250,"&gt;0")</f>
        <v>9</v>
      </c>
      <c r="R7" s="14">
        <f t="shared" si="0"/>
        <v>15</v>
      </c>
      <c r="S7" s="14">
        <f t="shared" si="0"/>
        <v>10</v>
      </c>
      <c r="T7" s="14">
        <f t="shared" si="0"/>
        <v>12</v>
      </c>
      <c r="U7" s="14">
        <f t="shared" si="0"/>
        <v>13</v>
      </c>
      <c r="V7" s="15"/>
    </row>
    <row r="8" spans="1:22" ht="12.75">
      <c r="A8" s="16"/>
      <c r="B8" s="17"/>
      <c r="C8" s="19"/>
      <c r="D8" s="19"/>
      <c r="E8" s="19"/>
      <c r="F8" s="19" t="s">
        <v>81</v>
      </c>
      <c r="G8" s="21">
        <v>1</v>
      </c>
      <c r="H8" s="21">
        <v>2</v>
      </c>
      <c r="I8" s="21">
        <v>3</v>
      </c>
      <c r="J8" s="21">
        <v>4</v>
      </c>
      <c r="K8" s="21">
        <v>5</v>
      </c>
      <c r="L8" s="21">
        <v>6</v>
      </c>
      <c r="M8" s="21">
        <v>7</v>
      </c>
      <c r="N8" s="21">
        <v>8</v>
      </c>
      <c r="O8" s="21">
        <v>9</v>
      </c>
      <c r="P8" s="21">
        <v>10</v>
      </c>
      <c r="Q8" s="21">
        <v>11</v>
      </c>
      <c r="R8" s="21">
        <v>12</v>
      </c>
      <c r="S8" s="21">
        <v>13</v>
      </c>
      <c r="T8" s="21">
        <v>14</v>
      </c>
      <c r="U8" s="21">
        <v>15</v>
      </c>
      <c r="V8" s="22"/>
    </row>
    <row r="9" spans="1:22" ht="12.75">
      <c r="A9" s="154" t="s">
        <v>6</v>
      </c>
      <c r="B9" s="116" t="s">
        <v>67</v>
      </c>
      <c r="C9" s="23" t="s">
        <v>7</v>
      </c>
      <c r="D9" s="24" t="s">
        <v>8</v>
      </c>
      <c r="E9" s="25" t="s">
        <v>9</v>
      </c>
      <c r="F9" s="25" t="s">
        <v>10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2"/>
    </row>
    <row r="10" spans="1:22" ht="12.75">
      <c r="A10" s="155" t="s">
        <v>11</v>
      </c>
      <c r="B10" s="153">
        <v>1</v>
      </c>
      <c r="C10" s="28" t="str">
        <f>VLOOKUP(A10,'[1]Ark1'!$A$2:$C$100,3,FALSE)</f>
        <v>M</v>
      </c>
      <c r="D10" s="29">
        <f>COUNTIF(G10:U10,"&gt;0")</f>
        <v>14</v>
      </c>
      <c r="E10" s="25">
        <v>89.57247193544025</v>
      </c>
      <c r="F10" s="25">
        <f>SUM(G10:U10)</f>
        <v>124.98917484803533</v>
      </c>
      <c r="G10" s="30">
        <f>IF(ISNUMBER(VLOOKUP($A10,'Løp (1)'!$B$7:$K$97,9,FALSE)),VLOOKUP($A10,'Løp (1)'!$B$7:$K$97,9,FALSE),"")</f>
        <v>10</v>
      </c>
      <c r="H10" s="30">
        <f>IF(ISNUMBER(VLOOKUP($A10,'Løp (2)'!$B$7:$K$101,9,FALSE)),VLOOKUP($A10,'Løp (2)'!$B$7:$K$101,9,FALSE),"")</f>
        <v>10</v>
      </c>
      <c r="I10" s="30">
        <f>IF(ISNUMBER(VLOOKUP($A10,'Løp (3)'!$B$7:$K$100,9,FALSE)),VLOOKUP($A10,'Løp (3)'!$B$7:$K$100,9,FALSE),"")</f>
        <v>0</v>
      </c>
      <c r="J10" s="30">
        <f>IF(ISNUMBER(VLOOKUP($A10,'Løp (4)'!$B$7:$K$100,9,FALSE)),VLOOKUP($A10,'Løp (4)'!$B$7:$K$100,9,FALSE),"")</f>
        <v>10</v>
      </c>
      <c r="K10" s="30">
        <f>IF(ISNUMBER(VLOOKUP($A10,'Løp (5)'!$B$7:$K$100,9,FALSE)),VLOOKUP($A10,'Løp (5)'!$B$7:$K$100,9,FALSE),"")</f>
        <v>5</v>
      </c>
      <c r="L10" s="30">
        <f>IF(ISNUMBER(VLOOKUP($A10,'Løp (6)'!$B$7:$K$100,9,FALSE)),VLOOKUP($A10,'Løp (6)'!$B$7:$K$100,9,FALSE),"")</f>
        <v>10</v>
      </c>
      <c r="M10" s="30">
        <f>IF(ISNUMBER(VLOOKUP($A10,'Løp (7)'!$B$7:$K$99,9,FALSE)),VLOOKUP($A10,'Løp (7)'!$B$7:$K$99,9,FALSE),"")</f>
        <v>5</v>
      </c>
      <c r="N10" s="30">
        <f>IF(ISNUMBER(VLOOKUP($A10,'Løp (8)'!$B$7:$K$100,9,FALSE)),VLOOKUP($A10,'Løp (8)'!$B$7:$K$100,9,FALSE),"")</f>
        <v>10</v>
      </c>
      <c r="O10" s="30">
        <f>IF(ISNUMBER(VLOOKUP($A10,'Løp (9)'!$B$7:$K$96,9,FALSE)),VLOOKUP($A10,'Løp (9)'!$B$7:$K$96,9,FALSE),"")</f>
        <v>10</v>
      </c>
      <c r="P10" s="30">
        <f>IF(ISNUMBER(VLOOKUP($A10,'Løp (10)'!$B$7:$K$100,9,FALSE)),VLOOKUP($A10,'Løp (10)'!$B$7:$K$100,9,FALSE),"")</f>
        <v>7.6742654017342105</v>
      </c>
      <c r="Q10" s="30">
        <f>IF(ISNUMBER(VLOOKUP($A10,'Løp (11)'!$B$7:$K$100,9,FALSE)),VLOOKUP($A10,'Løp (11)'!$B$7:$K$100,9,FALSE),"")</f>
        <v>10</v>
      </c>
      <c r="R10" s="30">
        <f>IF(ISNUMBER(VLOOKUP($A10,'Løp (12)'!$B$7:$K$100,9,FALSE)),VLOOKUP($A10,'Løp (12)'!$B$7:$K$100,9,FALSE),"")</f>
        <v>9.572471935440243</v>
      </c>
      <c r="S10" s="30">
        <f>IF(ISNUMBER(VLOOKUP($A10,'Løp (13)'!$B$7:$K$100,9,FALSE)),VLOOKUP($A10,'Løp (13)'!$B$7:$K$100,9,FALSE),"")</f>
        <v>8.513142005601088</v>
      </c>
      <c r="T10" s="30">
        <f>IF(ISNUMBER(VLOOKUP($A10,'Løp (14)'!$B$7:$K$100,9,FALSE)),VLOOKUP($A10,'Løp (14)'!$B$7:$K$100,9,FALSE),"")</f>
        <v>9.229295505259802</v>
      </c>
      <c r="U10" s="30">
        <f>IF(ISNUMBER(VLOOKUP($A10,'Løp (15)'!$B$7:$K$100,9,FALSE)),VLOOKUP($A10,'Løp (15)'!$B$7:$K$100,9,FALSE),"")</f>
        <v>10</v>
      </c>
      <c r="V10" s="31"/>
    </row>
    <row r="11" spans="1:22" ht="12.75">
      <c r="A11" s="155" t="s">
        <v>16</v>
      </c>
      <c r="B11" s="153">
        <v>2</v>
      </c>
      <c r="C11" s="28" t="str">
        <f>VLOOKUP(A11,'[1]Ark1'!$A$2:$C$100,3,FALSE)</f>
        <v>M</v>
      </c>
      <c r="D11" s="29">
        <f>COUNTIF(G11:U11,"&gt;0")</f>
        <v>14</v>
      </c>
      <c r="E11" s="25">
        <v>76.65601992153609</v>
      </c>
      <c r="F11" s="25">
        <f aca="true" t="shared" si="1" ref="F11:F24">SUM(G11:U11)</f>
        <v>101.6894543765838</v>
      </c>
      <c r="G11" s="30">
        <f>IF(ISNUMBER(VLOOKUP($A11,'Løp (1)'!$B$7:$K$97,9,FALSE)),VLOOKUP($A11,'Løp (1)'!$B$7:$K$97,9,FALSE),"")</f>
        <v>9.5839921487378</v>
      </c>
      <c r="H11" s="30">
        <f>IF(ISNUMBER(VLOOKUP($A11,'Løp (2)'!$B$7:$K$101,9,FALSE)),VLOOKUP($A11,'Løp (2)'!$B$7:$K$101,9,FALSE),"")</f>
        <v>8.505686371756745</v>
      </c>
      <c r="I11" s="30">
        <f>IF(ISNUMBER(VLOOKUP($A11,'Løp (3)'!$B$7:$K$100,9,FALSE)),VLOOKUP($A11,'Løp (3)'!$B$7:$K$100,9,FALSE),"")</f>
      </c>
      <c r="J11" s="30">
        <f>IF(ISNUMBER(VLOOKUP($A11,'Løp (4)'!$B$7:$K$100,9,FALSE)),VLOOKUP($A11,'Løp (4)'!$B$7:$K$100,9,FALSE),"")</f>
        <v>8.222186721495238</v>
      </c>
      <c r="K11" s="30">
        <f>IF(ISNUMBER(VLOOKUP($A11,'Løp (5)'!$B$7:$K$100,9,FALSE)),VLOOKUP($A11,'Løp (5)'!$B$7:$K$100,9,FALSE),"")</f>
        <v>5</v>
      </c>
      <c r="L11" s="30">
        <f>IF(ISNUMBER(VLOOKUP($A11,'Løp (6)'!$B$7:$K$100,9,FALSE)),VLOOKUP($A11,'Løp (6)'!$B$7:$K$100,9,FALSE),"")</f>
        <v>8.080898607874767</v>
      </c>
      <c r="M11" s="30">
        <f>IF(ISNUMBER(VLOOKUP($A11,'Løp (7)'!$B$7:$K$99,9,FALSE)),VLOOKUP($A11,'Løp (7)'!$B$7:$K$99,9,FALSE),"")</f>
        <v>5</v>
      </c>
      <c r="N11" s="30">
        <f>IF(ISNUMBER(VLOOKUP($A11,'Løp (8)'!$B$7:$K$100,9,FALSE)),VLOOKUP($A11,'Løp (8)'!$B$7:$K$100,9,FALSE),"")</f>
        <v>10</v>
      </c>
      <c r="O11" s="30">
        <f>IF(ISNUMBER(VLOOKUP($A11,'Løp (9)'!$B$7:$K$96,9,FALSE)),VLOOKUP($A11,'Løp (9)'!$B$7:$K$96,9,FALSE),"")</f>
        <v>5.033434455047717</v>
      </c>
      <c r="P11" s="30">
        <f>IF(ISNUMBER(VLOOKUP($A11,'Løp (10)'!$B$7:$K$100,9,FALSE)),VLOOKUP($A11,'Løp (10)'!$B$7:$K$100,9,FALSE),"")</f>
        <v>6.783016375680928</v>
      </c>
      <c r="Q11" s="30">
        <f>IF(ISNUMBER(VLOOKUP($A11,'Løp (11)'!$B$7:$K$100,9,FALSE)),VLOOKUP($A11,'Løp (11)'!$B$7:$K$100,9,FALSE),"")</f>
        <v>5</v>
      </c>
      <c r="R11" s="30">
        <f>IF(ISNUMBER(VLOOKUP($A11,'Løp (12)'!$B$7:$K$100,9,FALSE)),VLOOKUP($A11,'Løp (12)'!$B$7:$K$100,9,FALSE),"")</f>
        <v>7.272936296830621</v>
      </c>
      <c r="S11" s="30">
        <f>IF(ISNUMBER(VLOOKUP($A11,'Løp (13)'!$B$7:$K$100,9,FALSE)),VLOOKUP($A11,'Løp (13)'!$B$7:$K$100,9,FALSE),"")</f>
        <v>5</v>
      </c>
      <c r="T11" s="30">
        <f>IF(ISNUMBER(VLOOKUP($A11,'Løp (14)'!$B$7:$K$100,9,FALSE)),VLOOKUP($A11,'Løp (14)'!$B$7:$K$100,9,FALSE),"")</f>
        <v>9.725597704813515</v>
      </c>
      <c r="U11" s="30">
        <f>IF(ISNUMBER(VLOOKUP($A11,'Løp (15)'!$B$7:$K$100,9,FALSE)),VLOOKUP($A11,'Løp (15)'!$B$7:$K$100,9,FALSE),"")</f>
        <v>8.481705694346477</v>
      </c>
      <c r="V11" s="31"/>
    </row>
    <row r="12" spans="1:22" ht="12.75">
      <c r="A12" s="155" t="s">
        <v>14</v>
      </c>
      <c r="B12" s="153">
        <v>3</v>
      </c>
      <c r="C12" s="28" t="str">
        <f>VLOOKUP(A12,'[1]Ark1'!$A$2:$C$100,3,FALSE)</f>
        <v>M</v>
      </c>
      <c r="D12" s="29">
        <f>COUNTIF(G12:U12,"&gt;0")</f>
        <v>13</v>
      </c>
      <c r="E12" s="25">
        <v>71.76655628272981</v>
      </c>
      <c r="F12" s="25">
        <f t="shared" si="1"/>
        <v>92.32135132061941</v>
      </c>
      <c r="G12" s="30">
        <f>IF(ISNUMBER(VLOOKUP($A12,'Løp (1)'!$B$7:$K$97,9,FALSE)),VLOOKUP($A12,'Løp (1)'!$B$7:$K$97,9,FALSE),"")</f>
        <v>8.536884575541137</v>
      </c>
      <c r="H12" s="30">
        <f>IF(ISNUMBER(VLOOKUP($A12,'Løp (2)'!$B$7:$K$101,9,FALSE)),VLOOKUP($A12,'Løp (2)'!$B$7:$K$101,9,FALSE),"")</f>
        <v>10</v>
      </c>
      <c r="I12" s="30">
        <f>IF(ISNUMBER(VLOOKUP($A12,'Løp (3)'!$B$7:$K$100,9,FALSE)),VLOOKUP($A12,'Løp (3)'!$B$7:$K$100,9,FALSE),"")</f>
      </c>
      <c r="J12" s="30">
        <f>IF(ISNUMBER(VLOOKUP($A12,'Løp (4)'!$B$7:$K$100,9,FALSE)),VLOOKUP($A12,'Løp (4)'!$B$7:$K$100,9,FALSE),"")</f>
        <v>5.554795037889601</v>
      </c>
      <c r="K12" s="30">
        <f>IF(ISNUMBER(VLOOKUP($A12,'Løp (5)'!$B$7:$K$100,9,FALSE)),VLOOKUP($A12,'Løp (5)'!$B$7:$K$100,9,FALSE),"")</f>
        <v>6.622720906269475</v>
      </c>
      <c r="L12" s="30">
        <f>IF(ISNUMBER(VLOOKUP($A12,'Løp (6)'!$B$7:$K$100,9,FALSE)),VLOOKUP($A12,'Løp (6)'!$B$7:$K$100,9,FALSE),"")</f>
        <v>6.231035798162521</v>
      </c>
      <c r="M12" s="30">
        <f>IF(ISNUMBER(VLOOKUP($A12,'Løp (7)'!$B$7:$K$99,9,FALSE)),VLOOKUP($A12,'Løp (7)'!$B$7:$K$99,9,FALSE),"")</f>
        <v>5</v>
      </c>
      <c r="N12" s="30">
        <f>IF(ISNUMBER(VLOOKUP($A12,'Løp (8)'!$B$7:$K$100,9,FALSE)),VLOOKUP($A12,'Løp (8)'!$B$7:$K$100,9,FALSE),"")</f>
        <v>5</v>
      </c>
      <c r="O12" s="30">
        <f>IF(ISNUMBER(VLOOKUP($A12,'Løp (9)'!$B$7:$K$96,9,FALSE)),VLOOKUP($A12,'Løp (9)'!$B$7:$K$96,9,FALSE),"")</f>
      </c>
      <c r="P12" s="30">
        <f>IF(ISNUMBER(VLOOKUP($A12,'Løp (10)'!$B$7:$K$100,9,FALSE)),VLOOKUP($A12,'Løp (10)'!$B$7:$K$100,9,FALSE),"")</f>
        <v>6.605615952327609</v>
      </c>
      <c r="Q12" s="30">
        <f>IF(ISNUMBER(VLOOKUP($A12,'Løp (11)'!$B$7:$K$100,9,FALSE)),VLOOKUP($A12,'Løp (11)'!$B$7:$K$100,9,FALSE),"")</f>
        <v>5</v>
      </c>
      <c r="R12" s="30">
        <f>IF(ISNUMBER(VLOOKUP($A12,'Løp (12)'!$B$7:$K$100,9,FALSE)),VLOOKUP($A12,'Løp (12)'!$B$7:$K$100,9,FALSE),"")</f>
        <v>9.03383526441549</v>
      </c>
      <c r="S12" s="30">
        <f>IF(ISNUMBER(VLOOKUP($A12,'Løp (13)'!$B$7:$K$100,9,FALSE)),VLOOKUP($A12,'Løp (13)'!$B$7:$K$100,9,FALSE),"")</f>
        <v>10</v>
      </c>
      <c r="T12" s="30">
        <f>IF(ISNUMBER(VLOOKUP($A12,'Løp (14)'!$B$7:$K$100,9,FALSE)),VLOOKUP($A12,'Løp (14)'!$B$7:$K$100,9,FALSE),"")</f>
        <v>8.773509722664965</v>
      </c>
      <c r="U12" s="30">
        <f>IF(ISNUMBER(VLOOKUP($A12,'Løp (15)'!$B$7:$K$100,9,FALSE)),VLOOKUP($A12,'Løp (15)'!$B$7:$K$100,9,FALSE),"")</f>
        <v>5.962954063348604</v>
      </c>
      <c r="V12" s="31"/>
    </row>
    <row r="13" spans="1:22" ht="12.75">
      <c r="A13" s="155" t="s">
        <v>12</v>
      </c>
      <c r="B13" s="153">
        <v>4</v>
      </c>
      <c r="C13" s="28" t="str">
        <f>VLOOKUP(A13,'[1]Ark1'!$A$2:$C$100,3,FALSE)</f>
        <v>M</v>
      </c>
      <c r="D13" s="29">
        <f>COUNTIF(G13:U13,"&gt;0")</f>
        <v>8</v>
      </c>
      <c r="E13" s="25">
        <v>68.26091198217424</v>
      </c>
      <c r="F13" s="25">
        <f t="shared" si="1"/>
        <v>68.26091198217425</v>
      </c>
      <c r="G13" s="30">
        <f>IF(ISNUMBER(VLOOKUP($A13,'Løp (1)'!$B$7:$K$97,9,FALSE)),VLOOKUP($A13,'Løp (1)'!$B$7:$K$97,9,FALSE),"")</f>
      </c>
      <c r="H13" s="30">
        <f>IF(ISNUMBER(VLOOKUP($A13,'Løp (2)'!$B$7:$K$101,9,FALSE)),VLOOKUP($A13,'Løp (2)'!$B$7:$K$101,9,FALSE),"")</f>
        <v>8.592075976173355</v>
      </c>
      <c r="I13" s="30">
        <f>IF(ISNUMBER(VLOOKUP($A13,'Løp (3)'!$B$7:$K$100,9,FALSE)),VLOOKUP($A13,'Løp (3)'!$B$7:$K$100,9,FALSE),"")</f>
      </c>
      <c r="J13" s="30">
        <f>IF(ISNUMBER(VLOOKUP($A13,'Løp (4)'!$B$7:$K$100,9,FALSE)),VLOOKUP($A13,'Løp (4)'!$B$7:$K$100,9,FALSE),"")</f>
        <v>10</v>
      </c>
      <c r="K13" s="30">
        <f>IF(ISNUMBER(VLOOKUP($A13,'Løp (5)'!$B$7:$K$100,9,FALSE)),VLOOKUP($A13,'Løp (5)'!$B$7:$K$100,9,FALSE),"")</f>
      </c>
      <c r="L13" s="30">
        <f>IF(ISNUMBER(VLOOKUP($A13,'Løp (6)'!$B$7:$K$100,9,FALSE)),VLOOKUP($A13,'Løp (6)'!$B$7:$K$100,9,FALSE),"")</f>
      </c>
      <c r="M13" s="30">
        <f>IF(ISNUMBER(VLOOKUP($A13,'Løp (7)'!$B$7:$K$99,9,FALSE)),VLOOKUP($A13,'Løp (7)'!$B$7:$K$99,9,FALSE),"")</f>
        <v>5</v>
      </c>
      <c r="N13" s="30">
        <f>IF(ISNUMBER(VLOOKUP($A13,'Løp (8)'!$B$7:$K$100,9,FALSE)),VLOOKUP($A13,'Løp (8)'!$B$7:$K$100,9,FALSE),"")</f>
        <v>9.705479842618463</v>
      </c>
      <c r="O13" s="30">
        <f>IF(ISNUMBER(VLOOKUP($A13,'Løp (9)'!$B$7:$K$96,9,FALSE)),VLOOKUP($A13,'Løp (9)'!$B$7:$K$96,9,FALSE),"")</f>
      </c>
      <c r="P13" s="30">
        <f>IF(ISNUMBER(VLOOKUP($A13,'Løp (10)'!$B$7:$K$100,9,FALSE)),VLOOKUP($A13,'Løp (10)'!$B$7:$K$100,9,FALSE),"")</f>
      </c>
      <c r="Q13" s="30">
        <f>IF(ISNUMBER(VLOOKUP($A13,'Løp (11)'!$B$7:$K$100,9,FALSE)),VLOOKUP($A13,'Løp (11)'!$B$7:$K$100,9,FALSE),"")</f>
        <v>7.6605828130477125</v>
      </c>
      <c r="R13" s="30">
        <f>IF(ISNUMBER(VLOOKUP($A13,'Løp (12)'!$B$7:$K$100,9,FALSE)),VLOOKUP($A13,'Løp (12)'!$B$7:$K$100,9,FALSE),"")</f>
        <v>10</v>
      </c>
      <c r="S13" s="30">
        <f>IF(ISNUMBER(VLOOKUP($A13,'Løp (13)'!$B$7:$K$100,9,FALSE)),VLOOKUP($A13,'Løp (13)'!$B$7:$K$100,9,FALSE),"")</f>
      </c>
      <c r="T13" s="30">
        <f>IF(ISNUMBER(VLOOKUP($A13,'Løp (14)'!$B$7:$K$100,9,FALSE)),VLOOKUP($A13,'Løp (14)'!$B$7:$K$100,9,FALSE),"")</f>
        <v>7.302773350334714</v>
      </c>
      <c r="U13" s="30">
        <f>IF(ISNUMBER(VLOOKUP($A13,'Løp (15)'!$B$7:$K$100,9,FALSE)),VLOOKUP($A13,'Løp (15)'!$B$7:$K$100,9,FALSE),"")</f>
        <v>10</v>
      </c>
      <c r="V13" s="31"/>
    </row>
    <row r="14" spans="1:22" ht="12.75">
      <c r="A14" s="155" t="s">
        <v>19</v>
      </c>
      <c r="B14" s="153">
        <v>5</v>
      </c>
      <c r="C14" s="28" t="str">
        <f>VLOOKUP(A14,'[1]Ark1'!$A$2:$C$100,3,FALSE)</f>
        <v>M</v>
      </c>
      <c r="D14" s="29">
        <f>COUNTIF(G14:U14,"&gt;0")</f>
        <v>12</v>
      </c>
      <c r="E14" s="25">
        <v>67.82526172173172</v>
      </c>
      <c r="F14" s="25">
        <f t="shared" si="1"/>
        <v>82.82526172173174</v>
      </c>
      <c r="G14" s="30">
        <f>IF(ISNUMBER(VLOOKUP($A14,'Løp (1)'!$B$7:$K$97,9,FALSE)),VLOOKUP($A14,'Løp (1)'!$B$7:$K$97,9,FALSE),"")</f>
        <v>10</v>
      </c>
      <c r="H14" s="30">
        <f>IF(ISNUMBER(VLOOKUP($A14,'Løp (2)'!$B$7:$K$101,9,FALSE)),VLOOKUP($A14,'Løp (2)'!$B$7:$K$101,9,FALSE),"")</f>
      </c>
      <c r="I14" s="30">
        <f>IF(ISNUMBER(VLOOKUP($A14,'Løp (3)'!$B$7:$K$100,9,FALSE)),VLOOKUP($A14,'Løp (3)'!$B$7:$K$100,9,FALSE),"")</f>
      </c>
      <c r="J14" s="30">
        <f>IF(ISNUMBER(VLOOKUP($A14,'Løp (4)'!$B$7:$K$100,9,FALSE)),VLOOKUP($A14,'Løp (4)'!$B$7:$K$100,9,FALSE),"")</f>
        <v>5</v>
      </c>
      <c r="K14" s="30">
        <f>IF(ISNUMBER(VLOOKUP($A14,'Løp (5)'!$B$7:$K$100,9,FALSE)),VLOOKUP($A14,'Løp (5)'!$B$7:$K$100,9,FALSE),"")</f>
        <v>8.32736269906399</v>
      </c>
      <c r="L14" s="30">
        <f>IF(ISNUMBER(VLOOKUP($A14,'Løp (6)'!$B$7:$K$100,9,FALSE)),VLOOKUP($A14,'Løp (6)'!$B$7:$K$100,9,FALSE),"")</f>
        <v>6.444657391959774</v>
      </c>
      <c r="M14" s="30">
        <f>IF(ISNUMBER(VLOOKUP($A14,'Løp (7)'!$B$7:$K$99,9,FALSE)),VLOOKUP($A14,'Løp (7)'!$B$7:$K$99,9,FALSE),"")</f>
      </c>
      <c r="N14" s="30">
        <f>IF(ISNUMBER(VLOOKUP($A14,'Løp (8)'!$B$7:$K$100,9,FALSE)),VLOOKUP($A14,'Løp (8)'!$B$7:$K$100,9,FALSE),"")</f>
        <v>5.727176826139021</v>
      </c>
      <c r="O14" s="30">
        <f>IF(ISNUMBER(VLOOKUP($A14,'Løp (9)'!$B$7:$K$96,9,FALSE)),VLOOKUP($A14,'Løp (9)'!$B$7:$K$96,9,FALSE),"")</f>
        <v>5</v>
      </c>
      <c r="P14" s="30">
        <f>IF(ISNUMBER(VLOOKUP($A14,'Løp (10)'!$B$7:$K$100,9,FALSE)),VLOOKUP($A14,'Løp (10)'!$B$7:$K$100,9,FALSE),"")</f>
        <v>5</v>
      </c>
      <c r="Q14" s="30">
        <f>IF(ISNUMBER(VLOOKUP($A14,'Løp (11)'!$B$7:$K$100,9,FALSE)),VLOOKUP($A14,'Løp (11)'!$B$7:$K$100,9,FALSE),"")</f>
        <v>5</v>
      </c>
      <c r="R14" s="30">
        <f>IF(ISNUMBER(VLOOKUP($A14,'Løp (12)'!$B$7:$K$100,9,FALSE)),VLOOKUP($A14,'Løp (12)'!$B$7:$K$100,9,FALSE),"")</f>
        <v>7.01748117758442</v>
      </c>
      <c r="S14" s="30">
        <f>IF(ISNUMBER(VLOOKUP($A14,'Løp (13)'!$B$7:$K$100,9,FALSE)),VLOOKUP($A14,'Løp (13)'!$B$7:$K$100,9,FALSE),"")</f>
        <v>8.643983967523958</v>
      </c>
      <c r="T14" s="30">
        <f>IF(ISNUMBER(VLOOKUP($A14,'Løp (14)'!$B$7:$K$100,9,FALSE)),VLOOKUP($A14,'Løp (14)'!$B$7:$K$100,9,FALSE),"")</f>
        <v>10</v>
      </c>
      <c r="U14" s="30">
        <f>IF(ISNUMBER(VLOOKUP($A14,'Løp (15)'!$B$7:$K$100,9,FALSE)),VLOOKUP($A14,'Løp (15)'!$B$7:$K$100,9,FALSE),"")</f>
        <v>6.664599659460562</v>
      </c>
      <c r="V14" s="31"/>
    </row>
    <row r="15" spans="1:22" ht="12.75">
      <c r="A15" s="155" t="s">
        <v>17</v>
      </c>
      <c r="B15" s="153">
        <v>6</v>
      </c>
      <c r="C15" s="28" t="str">
        <f>VLOOKUP(A15,'[1]Ark1'!$A$2:$C$100,3,FALSE)</f>
        <v>M</v>
      </c>
      <c r="D15" s="29">
        <f>COUNTIF(G15:U15,"&gt;0")</f>
        <v>8</v>
      </c>
      <c r="E15" s="25">
        <v>65.21777614948377</v>
      </c>
      <c r="F15" s="25">
        <f t="shared" si="1"/>
        <v>65.21777614948377</v>
      </c>
      <c r="G15" s="30">
        <f>IF(ISNUMBER(VLOOKUP($A15,'Løp (1)'!$B$7:$K$97,9,FALSE)),VLOOKUP($A15,'Løp (1)'!$B$7:$K$97,9,FALSE),"")</f>
      </c>
      <c r="H15" s="30">
        <f>IF(ISNUMBER(VLOOKUP($A15,'Løp (2)'!$B$7:$K$101,9,FALSE)),VLOOKUP($A15,'Løp (2)'!$B$7:$K$101,9,FALSE),"")</f>
      </c>
      <c r="I15" s="30">
        <f>IF(ISNUMBER(VLOOKUP($A15,'Løp (3)'!$B$7:$K$100,9,FALSE)),VLOOKUP($A15,'Løp (3)'!$B$7:$K$100,9,FALSE),"")</f>
      </c>
      <c r="J15" s="30">
        <f>IF(ISNUMBER(VLOOKUP($A15,'Løp (4)'!$B$7:$K$100,9,FALSE)),VLOOKUP($A15,'Løp (4)'!$B$7:$K$100,9,FALSE),"")</f>
      </c>
      <c r="K15" s="30">
        <f>IF(ISNUMBER(VLOOKUP($A15,'Løp (5)'!$B$7:$K$100,9,FALSE)),VLOOKUP($A15,'Løp (5)'!$B$7:$K$100,9,FALSE),"")</f>
      </c>
      <c r="L15" s="30">
        <f>IF(ISNUMBER(VLOOKUP($A15,'Løp (6)'!$B$7:$K$100,9,FALSE)),VLOOKUP($A15,'Løp (6)'!$B$7:$K$100,9,FALSE),"")</f>
      </c>
      <c r="M15" s="30">
        <f>IF(ISNUMBER(VLOOKUP($A15,'Løp (7)'!$B$7:$K$99,9,FALSE)),VLOOKUP($A15,'Løp (7)'!$B$7:$K$99,9,FALSE),"")</f>
        <v>10</v>
      </c>
      <c r="N15" s="30">
        <f>IF(ISNUMBER(VLOOKUP($A15,'Løp (8)'!$B$7:$K$100,9,FALSE)),VLOOKUP($A15,'Løp (8)'!$B$7:$K$100,9,FALSE),"")</f>
        <v>5</v>
      </c>
      <c r="O15" s="30">
        <f>IF(ISNUMBER(VLOOKUP($A15,'Løp (9)'!$B$7:$K$96,9,FALSE)),VLOOKUP($A15,'Løp (9)'!$B$7:$K$96,9,FALSE),"")</f>
        <v>9.981291813159217</v>
      </c>
      <c r="P15" s="30">
        <f>IF(ISNUMBER(VLOOKUP($A15,'Løp (10)'!$B$7:$K$100,9,FALSE)),VLOOKUP($A15,'Løp (10)'!$B$7:$K$100,9,FALSE),"")</f>
        <v>10</v>
      </c>
      <c r="Q15" s="30">
        <f>IF(ISNUMBER(VLOOKUP($A15,'Løp (11)'!$B$7:$K$100,9,FALSE)),VLOOKUP($A15,'Løp (11)'!$B$7:$K$100,9,FALSE),"")</f>
        <v>9.704766134220629</v>
      </c>
      <c r="R15" s="30">
        <f>IF(ISNUMBER(VLOOKUP($A15,'Løp (12)'!$B$7:$K$100,9,FALSE)),VLOOKUP($A15,'Løp (12)'!$B$7:$K$100,9,FALSE),"")</f>
        <v>5</v>
      </c>
      <c r="S15" s="30">
        <f>IF(ISNUMBER(VLOOKUP($A15,'Løp (13)'!$B$7:$K$100,9,FALSE)),VLOOKUP($A15,'Løp (13)'!$B$7:$K$100,9,FALSE),"")</f>
      </c>
      <c r="T15" s="30">
        <f>IF(ISNUMBER(VLOOKUP($A15,'Løp (14)'!$B$7:$K$100,9,FALSE)),VLOOKUP($A15,'Løp (14)'!$B$7:$K$100,9,FALSE),"")</f>
        <v>7.531718202103921</v>
      </c>
      <c r="U15" s="30">
        <f>IF(ISNUMBER(VLOOKUP($A15,'Løp (15)'!$B$7:$K$100,9,FALSE)),VLOOKUP($A15,'Løp (15)'!$B$7:$K$100,9,FALSE),"")</f>
        <v>8</v>
      </c>
      <c r="V15" s="31"/>
    </row>
    <row r="16" spans="1:22" ht="12.75">
      <c r="A16" s="155" t="s">
        <v>127</v>
      </c>
      <c r="B16" s="153">
        <v>7</v>
      </c>
      <c r="C16" s="28" t="str">
        <f>VLOOKUP(A16,'[1]Ark1'!$A$2:$C$100,3,FALSE)</f>
        <v>M</v>
      </c>
      <c r="D16" s="29">
        <f>COUNTIF(G16:U16,"&gt;0")</f>
        <v>9</v>
      </c>
      <c r="E16" s="25">
        <v>61.858999203000735</v>
      </c>
      <c r="F16" s="25">
        <f t="shared" si="1"/>
        <v>61.858999203000735</v>
      </c>
      <c r="G16" s="30">
        <f>IF(ISNUMBER(VLOOKUP($A16,'Løp (1)'!$B$7:$K$97,9,FALSE)),VLOOKUP($A16,'Løp (1)'!$B$7:$K$97,9,FALSE),"")</f>
      </c>
      <c r="H16" s="30">
        <f>IF(ISNUMBER(VLOOKUP($A16,'Løp (2)'!$B$7:$K$101,9,FALSE)),VLOOKUP($A16,'Løp (2)'!$B$7:$K$101,9,FALSE),"")</f>
      </c>
      <c r="I16" s="30">
        <f>IF(ISNUMBER(VLOOKUP($A16,'Løp (3)'!$B$7:$K$100,9,FALSE)),VLOOKUP($A16,'Løp (3)'!$B$7:$K$100,9,FALSE),"")</f>
        <v>5</v>
      </c>
      <c r="J16" s="30">
        <f>IF(ISNUMBER(VLOOKUP($A16,'Løp (4)'!$B$7:$K$100,9,FALSE)),VLOOKUP($A16,'Løp (4)'!$B$7:$K$100,9,FALSE),"")</f>
      </c>
      <c r="K16" s="30">
        <f>IF(ISNUMBER(VLOOKUP($A16,'Løp (5)'!$B$7:$K$100,9,FALSE)),VLOOKUP($A16,'Løp (5)'!$B$7:$K$100,9,FALSE),"")</f>
      </c>
      <c r="L16" s="30">
        <f>IF(ISNUMBER(VLOOKUP($A16,'Løp (6)'!$B$7:$K$100,9,FALSE)),VLOOKUP($A16,'Løp (6)'!$B$7:$K$100,9,FALSE),"")</f>
        <v>7.80580565398633</v>
      </c>
      <c r="M16" s="30">
        <f>IF(ISNUMBER(VLOOKUP($A16,'Løp (7)'!$B$7:$K$99,9,FALSE)),VLOOKUP($A16,'Løp (7)'!$B$7:$K$99,9,FALSE),"")</f>
      </c>
      <c r="N16" s="30">
        <f>IF(ISNUMBER(VLOOKUP($A16,'Løp (8)'!$B$7:$K$100,9,FALSE)),VLOOKUP($A16,'Løp (8)'!$B$7:$K$100,9,FALSE),"")</f>
        <v>7.360152819752522</v>
      </c>
      <c r="O16" s="30">
        <f>IF(ISNUMBER(VLOOKUP($A16,'Løp (9)'!$B$7:$K$96,9,FALSE)),VLOOKUP($A16,'Løp (9)'!$B$7:$K$96,9,FALSE),"")</f>
      </c>
      <c r="P16" s="30">
        <f>IF(ISNUMBER(VLOOKUP($A16,'Løp (10)'!$B$7:$K$100,9,FALSE)),VLOOKUP($A16,'Løp (10)'!$B$7:$K$100,9,FALSE),"")</f>
        <v>5</v>
      </c>
      <c r="Q16" s="30">
        <f>IF(ISNUMBER(VLOOKUP($A16,'Løp (11)'!$B$7:$K$100,9,FALSE)),VLOOKUP($A16,'Løp (11)'!$B$7:$K$100,9,FALSE),"")</f>
        <v>5</v>
      </c>
      <c r="R16" s="30">
        <f>IF(ISNUMBER(VLOOKUP($A16,'Løp (12)'!$B$7:$K$100,9,FALSE)),VLOOKUP($A16,'Løp (12)'!$B$7:$K$100,9,FALSE),"")</f>
        <v>8.666696722420088</v>
      </c>
      <c r="S16" s="30">
        <f>IF(ISNUMBER(VLOOKUP($A16,'Løp (13)'!$B$7:$K$100,9,FALSE)),VLOOKUP($A16,'Løp (13)'!$B$7:$K$100,9,FALSE),"")</f>
        <v>10</v>
      </c>
      <c r="T16" s="30">
        <f>IF(ISNUMBER(VLOOKUP($A16,'Løp (14)'!$B$7:$K$100,9,FALSE)),VLOOKUP($A16,'Løp (14)'!$B$7:$K$100,9,FALSE),"")</f>
        <v>5</v>
      </c>
      <c r="U16" s="30">
        <f>IF(ISNUMBER(VLOOKUP($A16,'Løp (15)'!$B$7:$K$100,9,FALSE)),VLOOKUP($A16,'Løp (15)'!$B$7:$K$100,9,FALSE),"")</f>
        <v>8.026344006841793</v>
      </c>
      <c r="V16" s="31"/>
    </row>
    <row r="17" spans="1:22" ht="12.75">
      <c r="A17" s="155" t="s">
        <v>15</v>
      </c>
      <c r="B17" s="153">
        <v>8</v>
      </c>
      <c r="C17" s="28" t="str">
        <f>VLOOKUP(A17,'[1]Ark1'!$A$2:$C$100,3,FALSE)</f>
        <v>D</v>
      </c>
      <c r="D17" s="29">
        <f>COUNTIF(G17:U17,"&gt;0")</f>
        <v>8</v>
      </c>
      <c r="E17" s="25">
        <v>58.0191451361649</v>
      </c>
      <c r="F17" s="25">
        <f t="shared" si="1"/>
        <v>58.0191451361649</v>
      </c>
      <c r="G17" s="30">
        <f>IF(ISNUMBER(VLOOKUP($A17,'Løp (1)'!$B$7:$K$97,9,FALSE)),VLOOKUP($A17,'Løp (1)'!$B$7:$K$97,9,FALSE),"")</f>
      </c>
      <c r="H17" s="30">
        <f>IF(ISNUMBER(VLOOKUP($A17,'Løp (2)'!$B$7:$K$101,9,FALSE)),VLOOKUP($A17,'Løp (2)'!$B$7:$K$101,9,FALSE),"")</f>
        <v>5</v>
      </c>
      <c r="I17" s="30">
        <f>IF(ISNUMBER(VLOOKUP($A17,'Løp (3)'!$B$7:$K$100,9,FALSE)),VLOOKUP($A17,'Løp (3)'!$B$7:$K$100,9,FALSE),"")</f>
      </c>
      <c r="J17" s="30">
        <f>IF(ISNUMBER(VLOOKUP($A17,'Løp (4)'!$B$7:$K$100,9,FALSE)),VLOOKUP($A17,'Løp (4)'!$B$7:$K$100,9,FALSE),"")</f>
        <v>7.610819641230249</v>
      </c>
      <c r="K17" s="30">
        <f>IF(ISNUMBER(VLOOKUP($A17,'Løp (5)'!$B$7:$K$100,9,FALSE)),VLOOKUP($A17,'Løp (5)'!$B$7:$K$100,9,FALSE),"")</f>
      </c>
      <c r="L17" s="30">
        <f>IF(ISNUMBER(VLOOKUP($A17,'Løp (6)'!$B$7:$K$100,9,FALSE)),VLOOKUP($A17,'Løp (6)'!$B$7:$K$100,9,FALSE),"")</f>
        <v>10</v>
      </c>
      <c r="M17" s="30">
        <f>IF(ISNUMBER(VLOOKUP($A17,'Løp (7)'!$B$7:$K$99,9,FALSE)),VLOOKUP($A17,'Løp (7)'!$B$7:$K$99,9,FALSE),"")</f>
        <v>5</v>
      </c>
      <c r="N17" s="30">
        <f>IF(ISNUMBER(VLOOKUP($A17,'Løp (8)'!$B$7:$K$100,9,FALSE)),VLOOKUP($A17,'Løp (8)'!$B$7:$K$100,9,FALSE),"")</f>
        <v>7.656668757484176</v>
      </c>
      <c r="O17" s="30">
        <f>IF(ISNUMBER(VLOOKUP($A17,'Løp (9)'!$B$7:$K$96,9,FALSE)),VLOOKUP($A17,'Løp (9)'!$B$7:$K$96,9,FALSE),"")</f>
      </c>
      <c r="P17" s="30">
        <f>IF(ISNUMBER(VLOOKUP($A17,'Løp (10)'!$B$7:$K$100,9,FALSE)),VLOOKUP($A17,'Løp (10)'!$B$7:$K$100,9,FALSE),"")</f>
      </c>
      <c r="Q17" s="30">
        <f>IF(ISNUMBER(VLOOKUP($A17,'Løp (11)'!$B$7:$K$100,9,FALSE)),VLOOKUP($A17,'Løp (11)'!$B$7:$K$100,9,FALSE),"")</f>
      </c>
      <c r="R17" s="30">
        <f>IF(ISNUMBER(VLOOKUP($A17,'Løp (12)'!$B$7:$K$100,9,FALSE)),VLOOKUP($A17,'Løp (12)'!$B$7:$K$100,9,FALSE),"")</f>
        <v>5</v>
      </c>
      <c r="S17" s="30">
        <f>IF(ISNUMBER(VLOOKUP($A17,'Løp (13)'!$B$7:$K$100,9,FALSE)),VLOOKUP($A17,'Løp (13)'!$B$7:$K$100,9,FALSE),"")</f>
      </c>
      <c r="T17" s="30">
        <f>IF(ISNUMBER(VLOOKUP($A17,'Løp (14)'!$B$7:$K$100,9,FALSE)),VLOOKUP($A17,'Løp (14)'!$B$7:$K$100,9,FALSE),"")</f>
        <v>9.904367229837424</v>
      </c>
      <c r="U17" s="30">
        <f>IF(ISNUMBER(VLOOKUP($A17,'Løp (15)'!$B$7:$K$100,9,FALSE)),VLOOKUP($A17,'Løp (15)'!$B$7:$K$100,9,FALSE),"")</f>
        <v>7.847289507613047</v>
      </c>
      <c r="V17" s="31"/>
    </row>
    <row r="18" spans="1:22" ht="12.75">
      <c r="A18" s="155" t="s">
        <v>180</v>
      </c>
      <c r="B18" s="153">
        <v>9</v>
      </c>
      <c r="C18" s="28" t="str">
        <f>VLOOKUP(A18,'[1]Ark1'!$A$2:$C$100,3,FALSE)</f>
        <v>M</v>
      </c>
      <c r="D18" s="29">
        <f>COUNTIF(G18:U18,"&gt;0")</f>
        <v>9</v>
      </c>
      <c r="E18" s="25">
        <v>56.65389718691511</v>
      </c>
      <c r="F18" s="25">
        <f t="shared" si="1"/>
        <v>56.6538971869151</v>
      </c>
      <c r="G18" s="30">
        <f>IF(ISNUMBER(VLOOKUP($A18,'Løp (1)'!$B$7:$K$97,9,FALSE)),VLOOKUP($A18,'Løp (1)'!$B$7:$K$97,9,FALSE),"")</f>
        <v>7.289678861566982</v>
      </c>
      <c r="H18" s="30">
        <f>IF(ISNUMBER(VLOOKUP($A18,'Løp (2)'!$B$7:$K$101,9,FALSE)),VLOOKUP($A18,'Løp (2)'!$B$7:$K$101,9,FALSE),"")</f>
        <v>5</v>
      </c>
      <c r="I18" s="30">
        <f>IF(ISNUMBER(VLOOKUP($A18,'Løp (3)'!$B$7:$K$100,9,FALSE)),VLOOKUP($A18,'Løp (3)'!$B$7:$K$100,9,FALSE),"")</f>
      </c>
      <c r="J18" s="30">
        <f>IF(ISNUMBER(VLOOKUP($A18,'Løp (4)'!$B$7:$K$100,9,FALSE)),VLOOKUP($A18,'Løp (4)'!$B$7:$K$100,9,FALSE),"")</f>
        <v>6.483857232712392</v>
      </c>
      <c r="K18" s="30">
        <f>IF(ISNUMBER(VLOOKUP($A18,'Løp (5)'!$B$7:$K$100,9,FALSE)),VLOOKUP($A18,'Løp (5)'!$B$7:$K$100,9,FALSE),"")</f>
        <v>10</v>
      </c>
      <c r="L18" s="30">
        <f>IF(ISNUMBER(VLOOKUP($A18,'Løp (6)'!$B$7:$K$100,9,FALSE)),VLOOKUP($A18,'Løp (6)'!$B$7:$K$100,9,FALSE),"")</f>
        <v>5.328911991396306</v>
      </c>
      <c r="M18" s="30">
        <f>IF(ISNUMBER(VLOOKUP($A18,'Løp (7)'!$B$7:$K$99,9,FALSE)),VLOOKUP($A18,'Løp (7)'!$B$7:$K$99,9,FALSE),"")</f>
      </c>
      <c r="N18" s="30">
        <f>IF(ISNUMBER(VLOOKUP($A18,'Løp (8)'!$B$7:$K$100,9,FALSE)),VLOOKUP($A18,'Løp (8)'!$B$7:$K$100,9,FALSE),"")</f>
        <v>5</v>
      </c>
      <c r="O18" s="30">
        <f>IF(ISNUMBER(VLOOKUP($A18,'Løp (9)'!$B$7:$K$96,9,FALSE)),VLOOKUP($A18,'Løp (9)'!$B$7:$K$96,9,FALSE),"")</f>
      </c>
      <c r="P18" s="30">
        <f>IF(ISNUMBER(VLOOKUP($A18,'Løp (10)'!$B$7:$K$100,9,FALSE)),VLOOKUP($A18,'Løp (10)'!$B$7:$K$100,9,FALSE),"")</f>
        <v>5</v>
      </c>
      <c r="Q18" s="30">
        <f>IF(ISNUMBER(VLOOKUP($A18,'Løp (11)'!$B$7:$K$100,9,FALSE)),VLOOKUP($A18,'Løp (11)'!$B$7:$K$100,9,FALSE),"")</f>
      </c>
      <c r="R18" s="30">
        <f>IF(ISNUMBER(VLOOKUP($A18,'Løp (12)'!$B$7:$K$100,9,FALSE)),VLOOKUP($A18,'Løp (12)'!$B$7:$K$100,9,FALSE),"")</f>
        <v>5</v>
      </c>
      <c r="S18" s="30">
        <f>IF(ISNUMBER(VLOOKUP($A18,'Løp (13)'!$B$7:$K$100,9,FALSE)),VLOOKUP($A18,'Løp (13)'!$B$7:$K$100,9,FALSE),"")</f>
      </c>
      <c r="T18" s="30">
        <f>IF(ISNUMBER(VLOOKUP($A18,'Løp (14)'!$B$7:$K$100,9,FALSE)),VLOOKUP($A18,'Løp (14)'!$B$7:$K$100,9,FALSE),"")</f>
      </c>
      <c r="U18" s="30">
        <f>IF(ISNUMBER(VLOOKUP($A18,'Løp (15)'!$B$7:$K$100,9,FALSE)),VLOOKUP($A18,'Løp (15)'!$B$7:$K$100,9,FALSE),"")</f>
        <v>7.551449101239429</v>
      </c>
      <c r="V18" s="31"/>
    </row>
    <row r="19" spans="1:22" ht="12.75">
      <c r="A19" s="155" t="s">
        <v>18</v>
      </c>
      <c r="B19" s="153">
        <v>10</v>
      </c>
      <c r="C19" s="28" t="str">
        <f>VLOOKUP(A19,'[1]Ark1'!$A$2:$C$100,3,FALSE)</f>
        <v>M</v>
      </c>
      <c r="D19" s="29">
        <f>COUNTIF(G19:U19,"&gt;0")</f>
        <v>10</v>
      </c>
      <c r="E19" s="25">
        <v>53.56097895448567</v>
      </c>
      <c r="F19" s="25">
        <f t="shared" si="1"/>
        <v>58.56097895448567</v>
      </c>
      <c r="G19" s="30">
        <f>IF(ISNUMBER(VLOOKUP($A19,'Løp (1)'!$B$7:$K$97,9,FALSE)),VLOOKUP($A19,'Løp (1)'!$B$7:$K$97,9,FALSE),"")</f>
      </c>
      <c r="H19" s="30">
        <f>IF(ISNUMBER(VLOOKUP($A19,'Løp (2)'!$B$7:$K$101,9,FALSE)),VLOOKUP($A19,'Løp (2)'!$B$7:$K$101,9,FALSE),"")</f>
        <v>5</v>
      </c>
      <c r="I19" s="30">
        <f>IF(ISNUMBER(VLOOKUP($A19,'Løp (3)'!$B$7:$K$100,9,FALSE)),VLOOKUP($A19,'Løp (3)'!$B$7:$K$100,9,FALSE),"")</f>
      </c>
      <c r="J19" s="30">
        <f>IF(ISNUMBER(VLOOKUP($A19,'Løp (4)'!$B$7:$K$100,9,FALSE)),VLOOKUP($A19,'Løp (4)'!$B$7:$K$100,9,FALSE),"")</f>
        <v>7.740279949226533</v>
      </c>
      <c r="K19" s="30">
        <f>IF(ISNUMBER(VLOOKUP($A19,'Løp (5)'!$B$7:$K$100,9,FALSE)),VLOOKUP($A19,'Løp (5)'!$B$7:$K$100,9,FALSE),"")</f>
        <v>5.59496763764029</v>
      </c>
      <c r="L19" s="30">
        <f>IF(ISNUMBER(VLOOKUP($A19,'Løp (6)'!$B$7:$K$100,9,FALSE)),VLOOKUP($A19,'Løp (6)'!$B$7:$K$100,9,FALSE),"")</f>
        <v>7.193826666850505</v>
      </c>
      <c r="M19" s="30">
        <f>IF(ISNUMBER(VLOOKUP($A19,'Løp (7)'!$B$7:$K$99,9,FALSE)),VLOOKUP($A19,'Løp (7)'!$B$7:$K$99,9,FALSE),"")</f>
      </c>
      <c r="N19" s="30">
        <f>IF(ISNUMBER(VLOOKUP($A19,'Løp (8)'!$B$7:$K$100,9,FALSE)),VLOOKUP($A19,'Løp (8)'!$B$7:$K$100,9,FALSE),"")</f>
        <v>5</v>
      </c>
      <c r="O19" s="30">
        <f>IF(ISNUMBER(VLOOKUP($A19,'Løp (9)'!$B$7:$K$96,9,FALSE)),VLOOKUP($A19,'Løp (9)'!$B$7:$K$96,9,FALSE),"")</f>
        <v>5</v>
      </c>
      <c r="P19" s="30">
        <f>IF(ISNUMBER(VLOOKUP($A19,'Løp (10)'!$B$7:$K$100,9,FALSE)),VLOOKUP($A19,'Løp (10)'!$B$7:$K$100,9,FALSE),"")</f>
        <v>7.402296006233259</v>
      </c>
      <c r="Q19" s="30">
        <f>IF(ISNUMBER(VLOOKUP($A19,'Løp (11)'!$B$7:$K$100,9,FALSE)),VLOOKUP($A19,'Løp (11)'!$B$7:$K$100,9,FALSE),"")</f>
      </c>
      <c r="R19" s="30">
        <f>IF(ISNUMBER(VLOOKUP($A19,'Løp (12)'!$B$7:$K$100,9,FALSE)),VLOOKUP($A19,'Løp (12)'!$B$7:$K$100,9,FALSE),"")</f>
        <v>5</v>
      </c>
      <c r="S19" s="30">
        <f>IF(ISNUMBER(VLOOKUP($A19,'Løp (13)'!$B$7:$K$100,9,FALSE)),VLOOKUP($A19,'Løp (13)'!$B$7:$K$100,9,FALSE),"")</f>
        <v>5.629608694535085</v>
      </c>
      <c r="T19" s="30">
        <f>IF(ISNUMBER(VLOOKUP($A19,'Løp (14)'!$B$7:$K$100,9,FALSE)),VLOOKUP($A19,'Løp (14)'!$B$7:$K$100,9,FALSE),"")</f>
      </c>
      <c r="U19" s="30">
        <f>IF(ISNUMBER(VLOOKUP($A19,'Løp (15)'!$B$7:$K$100,9,FALSE)),VLOOKUP($A19,'Løp (15)'!$B$7:$K$100,9,FALSE),"")</f>
        <v>5</v>
      </c>
      <c r="V19" s="31"/>
    </row>
    <row r="20" spans="1:22" ht="12.75">
      <c r="A20" s="155" t="s">
        <v>93</v>
      </c>
      <c r="B20" s="153">
        <v>11</v>
      </c>
      <c r="C20" s="28" t="str">
        <f>VLOOKUP(A20,'[1]Ark1'!$A$2:$C$100,3,FALSE)</f>
        <v>M</v>
      </c>
      <c r="D20" s="29">
        <f>COUNTIF(G20:U20,"&gt;0")</f>
        <v>9</v>
      </c>
      <c r="E20" s="25">
        <v>49.77068934508363</v>
      </c>
      <c r="F20" s="25">
        <f t="shared" si="1"/>
        <v>49.77068934508363</v>
      </c>
      <c r="G20" s="30">
        <f>IF(ISNUMBER(VLOOKUP($A20,'Løp (1)'!$B$7:$K$97,9,FALSE)),VLOOKUP($A20,'Løp (1)'!$B$7:$K$97,9,FALSE),"")</f>
      </c>
      <c r="H20" s="30">
        <f>IF(ISNUMBER(VLOOKUP($A20,'Løp (2)'!$B$7:$K$101,9,FALSE)),VLOOKUP($A20,'Løp (2)'!$B$7:$K$101,9,FALSE),"")</f>
        <v>5</v>
      </c>
      <c r="I20" s="30">
        <f>IF(ISNUMBER(VLOOKUP($A20,'Løp (3)'!$B$7:$K$100,9,FALSE)),VLOOKUP($A20,'Løp (3)'!$B$7:$K$100,9,FALSE),"")</f>
        <v>5</v>
      </c>
      <c r="J20" s="30">
        <f>IF(ISNUMBER(VLOOKUP($A20,'Løp (4)'!$B$7:$K$100,9,FALSE)),VLOOKUP($A20,'Løp (4)'!$B$7:$K$100,9,FALSE),"")</f>
      </c>
      <c r="K20" s="30">
        <f>IF(ISNUMBER(VLOOKUP($A20,'Løp (5)'!$B$7:$K$100,9,FALSE)),VLOOKUP($A20,'Løp (5)'!$B$7:$K$100,9,FALSE),"")</f>
        <v>5</v>
      </c>
      <c r="L20" s="30">
        <f>IF(ISNUMBER(VLOOKUP($A20,'Løp (6)'!$B$7:$K$100,9,FALSE)),VLOOKUP($A20,'Løp (6)'!$B$7:$K$100,9,FALSE),"")</f>
      </c>
      <c r="M20" s="30">
        <f>IF(ISNUMBER(VLOOKUP($A20,'Løp (7)'!$B$7:$K$99,9,FALSE)),VLOOKUP($A20,'Løp (7)'!$B$7:$K$99,9,FALSE),"")</f>
        <v>5</v>
      </c>
      <c r="N20" s="30">
        <f>IF(ISNUMBER(VLOOKUP($A20,'Løp (8)'!$B$7:$K$100,9,FALSE)),VLOOKUP($A20,'Løp (8)'!$B$7:$K$100,9,FALSE),"")</f>
      </c>
      <c r="O20" s="30">
        <f>IF(ISNUMBER(VLOOKUP($A20,'Løp (9)'!$B$7:$K$96,9,FALSE)),VLOOKUP($A20,'Løp (9)'!$B$7:$K$96,9,FALSE),"")</f>
        <v>5</v>
      </c>
      <c r="P20" s="30">
        <f>IF(ISNUMBER(VLOOKUP($A20,'Løp (10)'!$B$7:$K$100,9,FALSE)),VLOOKUP($A20,'Løp (10)'!$B$7:$K$100,9,FALSE),"")</f>
      </c>
      <c r="Q20" s="30">
        <f>IF(ISNUMBER(VLOOKUP($A20,'Løp (11)'!$B$7:$K$100,9,FALSE)),VLOOKUP($A20,'Løp (11)'!$B$7:$K$100,9,FALSE),"")</f>
        <v>5</v>
      </c>
      <c r="R20" s="30">
        <f>IF(ISNUMBER(VLOOKUP($A20,'Løp (12)'!$B$7:$K$100,9,FALSE)),VLOOKUP($A20,'Løp (12)'!$B$7:$K$100,9,FALSE),"")</f>
        <v>5</v>
      </c>
      <c r="S20" s="30">
        <f>IF(ISNUMBER(VLOOKUP($A20,'Løp (13)'!$B$7:$K$100,9,FALSE)),VLOOKUP($A20,'Løp (13)'!$B$7:$K$100,9,FALSE),"")</f>
        <v>9.770689345083632</v>
      </c>
      <c r="T20" s="30">
        <f>IF(ISNUMBER(VLOOKUP($A20,'Løp (14)'!$B$7:$K$100,9,FALSE)),VLOOKUP($A20,'Løp (14)'!$B$7:$K$100,9,FALSE),"")</f>
      </c>
      <c r="U20" s="30">
        <f>IF(ISNUMBER(VLOOKUP($A20,'Løp (15)'!$B$7:$K$100,9,FALSE)),VLOOKUP($A20,'Løp (15)'!$B$7:$K$100,9,FALSE),"")</f>
        <v>5</v>
      </c>
      <c r="V20" s="31"/>
    </row>
    <row r="21" spans="1:22" ht="12.75">
      <c r="A21" s="170" t="s">
        <v>13</v>
      </c>
      <c r="B21" s="153">
        <v>12</v>
      </c>
      <c r="C21" s="28" t="str">
        <f>VLOOKUP(A21,'[1]Ark1'!$A$2:$C$100,3,FALSE)</f>
        <v>M</v>
      </c>
      <c r="D21" s="29">
        <f>COUNTIF(G21:U21,"&gt;0")</f>
        <v>5</v>
      </c>
      <c r="E21" s="25">
        <v>45.58834584195568</v>
      </c>
      <c r="F21" s="25">
        <f t="shared" si="1"/>
        <v>36.924150868944395</v>
      </c>
      <c r="G21" s="30"/>
      <c r="H21" s="30">
        <f>IF(ISNUMBER(VLOOKUP($A21,'Løp (2)'!$B$7:$K$101,9,FALSE)),VLOOKUP($A21,'Løp (2)'!$B$7:$K$101,9,FALSE),"")</f>
      </c>
      <c r="I21" s="30">
        <f>IF(ISNUMBER(VLOOKUP($A21,'Løp (3)'!$B$7:$K$100,9,FALSE)),VLOOKUP($A21,'Løp (3)'!$B$7:$K$100,9,FALSE),"")</f>
      </c>
      <c r="J21" s="30">
        <f>IF(ISNUMBER(VLOOKUP($A21,'Løp (4)'!$B$7:$K$100,9,FALSE)),VLOOKUP($A21,'Løp (4)'!$B$7:$K$100,9,FALSE),"")</f>
      </c>
      <c r="K21" s="30">
        <f>IF(ISNUMBER(VLOOKUP($A21,'Løp (5)'!$B$7:$K$100,9,FALSE)),VLOOKUP($A21,'Løp (5)'!$B$7:$K$100,9,FALSE),"")</f>
        <v>10</v>
      </c>
      <c r="L21" s="30">
        <f>IF(ISNUMBER(VLOOKUP($A21,'Løp (6)'!$B$7:$K$100,9,FALSE)),VLOOKUP($A21,'Løp (6)'!$B$7:$K$100,9,FALSE),"")</f>
      </c>
      <c r="M21" s="30">
        <f>IF(ISNUMBER(VLOOKUP($A21,'Løp (7)'!$B$7:$K$99,9,FALSE)),VLOOKUP($A21,'Løp (7)'!$B$7:$K$99,9,FALSE),"")</f>
        <v>5</v>
      </c>
      <c r="N21" s="30">
        <f>IF(ISNUMBER(VLOOKUP($A21,'Løp (8)'!$B$7:$K$100,9,FALSE)),VLOOKUP($A21,'Løp (8)'!$B$7:$K$100,9,FALSE),"")</f>
        <v>5</v>
      </c>
      <c r="O21" s="30">
        <f>IF(ISNUMBER(VLOOKUP($A21,'Løp (9)'!$B$7:$K$96,9,FALSE)),VLOOKUP($A21,'Løp (9)'!$B$7:$K$96,9,FALSE),"")</f>
      </c>
      <c r="P21" s="30">
        <f>IF(ISNUMBER(VLOOKUP($A21,'Løp (10)'!$B$7:$K$100,9,FALSE)),VLOOKUP($A21,'Løp (10)'!$B$7:$K$100,9,FALSE),"")</f>
        <v>6.924150868944394</v>
      </c>
      <c r="Q21" s="30">
        <f>IF(ISNUMBER(VLOOKUP($A21,'Løp (11)'!$B$7:$K$100,9,FALSE)),VLOOKUP($A21,'Løp (11)'!$B$7:$K$100,9,FALSE),"")</f>
        <v>10</v>
      </c>
      <c r="R21" s="30">
        <f>IF(ISNUMBER(VLOOKUP($A21,'Løp (12)'!$B$7:$K$100,9,FALSE)),VLOOKUP($A21,'Løp (12)'!$B$7:$K$100,9,FALSE),"")</f>
      </c>
      <c r="S21" s="30">
        <f>IF(ISNUMBER(VLOOKUP($A21,'Løp (13)'!$B$7:$K$100,9,FALSE)),VLOOKUP($A21,'Løp (13)'!$B$7:$K$100,9,FALSE),"")</f>
      </c>
      <c r="T21" s="30">
        <f>IF(ISNUMBER(VLOOKUP($A21,'Løp (14)'!$B$7:$K$100,9,FALSE)),VLOOKUP($A21,'Løp (14)'!$B$7:$K$100,9,FALSE),"")</f>
      </c>
      <c r="U21" s="30">
        <f>IF(ISNUMBER(VLOOKUP($A21,'Løp (15)'!$B$7:$K$100,9,FALSE)),VLOOKUP($A21,'Løp (15)'!$B$7:$K$100,9,FALSE),"")</f>
      </c>
      <c r="V21" s="31"/>
    </row>
    <row r="22" spans="1:22" ht="12.75">
      <c r="A22" s="155" t="s">
        <v>25</v>
      </c>
      <c r="B22" s="153">
        <v>13</v>
      </c>
      <c r="C22" s="28" t="str">
        <f>VLOOKUP(A22,'[1]Ark1'!$A$2:$C$100,3,FALSE)</f>
        <v>D</v>
      </c>
      <c r="D22" s="29">
        <f>COUNTIF(G22:U22,"&gt;0")</f>
        <v>6</v>
      </c>
      <c r="E22" s="25">
        <v>34.8995855913293</v>
      </c>
      <c r="F22" s="25">
        <f t="shared" si="1"/>
        <v>34.8995855913293</v>
      </c>
      <c r="G22" s="30">
        <f>IF(ISNUMBER(VLOOKUP($A22,'Løp (1)'!$B$7:$K$97,9,FALSE)),VLOOKUP($A22,'Løp (1)'!$B$7:$K$97,9,FALSE),"")</f>
      </c>
      <c r="H22" s="30">
        <f>IF(ISNUMBER(VLOOKUP($A22,'Løp (2)'!$B$7:$K$101,9,FALSE)),VLOOKUP($A22,'Løp (2)'!$B$7:$K$101,9,FALSE),"")</f>
      </c>
      <c r="I22" s="30">
        <f>IF(ISNUMBER(VLOOKUP($A22,'Løp (3)'!$B$7:$K$100,9,FALSE)),VLOOKUP($A22,'Løp (3)'!$B$7:$K$100,9,FALSE),"")</f>
      </c>
      <c r="J22" s="30">
        <f>IF(ISNUMBER(VLOOKUP($A22,'Løp (4)'!$B$7:$K$100,9,FALSE)),VLOOKUP($A22,'Løp (4)'!$B$7:$K$100,9,FALSE),"")</f>
      </c>
      <c r="K22" s="30">
        <f>IF(ISNUMBER(VLOOKUP($A22,'Løp (5)'!$B$7:$K$100,9,FALSE)),VLOOKUP($A22,'Løp (5)'!$B$7:$K$100,9,FALSE),"")</f>
      </c>
      <c r="L22" s="30">
        <f>IF(ISNUMBER(VLOOKUP($A22,'Løp (6)'!$B$7:$K$100,9,FALSE)),VLOOKUP($A22,'Løp (6)'!$B$7:$K$100,9,FALSE),"")</f>
      </c>
      <c r="M22" s="30">
        <f>IF(ISNUMBER(VLOOKUP($A22,'Løp (7)'!$B$7:$K$99,9,FALSE)),VLOOKUP($A22,'Løp (7)'!$B$7:$K$99,9,FALSE),"")</f>
        <v>5</v>
      </c>
      <c r="N22" s="30">
        <f>IF(ISNUMBER(VLOOKUP($A22,'Løp (8)'!$B$7:$K$100,9,FALSE)),VLOOKUP($A22,'Løp (8)'!$B$7:$K$100,9,FALSE),"")</f>
        <v>5</v>
      </c>
      <c r="O22" s="30">
        <f>IF(ISNUMBER(VLOOKUP($A22,'Løp (9)'!$B$7:$K$96,9,FALSE)),VLOOKUP($A22,'Løp (9)'!$B$7:$K$96,9,FALSE),"")</f>
        <v>5</v>
      </c>
      <c r="P22" s="30">
        <f>IF(ISNUMBER(VLOOKUP($A22,'Løp (10)'!$B$7:$K$100,9,FALSE)),VLOOKUP($A22,'Løp (10)'!$B$7:$K$100,9,FALSE),"")</f>
        <v>5</v>
      </c>
      <c r="Q22" s="30">
        <f>IF(ISNUMBER(VLOOKUP($A22,'Løp (11)'!$B$7:$K$100,9,FALSE)),VLOOKUP($A22,'Løp (11)'!$B$7:$K$100,9,FALSE),"")</f>
      </c>
      <c r="R22" s="30">
        <f>IF(ISNUMBER(VLOOKUP($A22,'Løp (12)'!$B$7:$K$100,9,FALSE)),VLOOKUP($A22,'Løp (12)'!$B$7:$K$100,9,FALSE),"")</f>
      </c>
      <c r="S22" s="30">
        <f>IF(ISNUMBER(VLOOKUP($A22,'Løp (13)'!$B$7:$K$100,9,FALSE)),VLOOKUP($A22,'Løp (13)'!$B$7:$K$100,9,FALSE),"")</f>
        <v>5</v>
      </c>
      <c r="T22" s="30">
        <f>IF(ISNUMBER(VLOOKUP($A22,'Løp (14)'!$B$7:$K$100,9,FALSE)),VLOOKUP($A22,'Løp (14)'!$B$7:$K$100,9,FALSE),"")</f>
        <v>9.899585591329297</v>
      </c>
      <c r="U22" s="30">
        <f>IF(ISNUMBER(VLOOKUP($A22,'Løp (15)'!$B$7:$K$100,9,FALSE)),VLOOKUP($A22,'Løp (15)'!$B$7:$K$100,9,FALSE),"")</f>
      </c>
      <c r="V22" s="31"/>
    </row>
    <row r="23" spans="1:22" ht="12.75">
      <c r="A23" s="155" t="s">
        <v>23</v>
      </c>
      <c r="B23" s="153">
        <v>14</v>
      </c>
      <c r="C23" s="28" t="str">
        <f>VLOOKUP(A23,'[1]Ark1'!$A$2:$C$100,3,FALSE)</f>
        <v>M</v>
      </c>
      <c r="D23" s="29">
        <f>COUNTIF(G23:U23,"&gt;0")</f>
        <v>5</v>
      </c>
      <c r="E23" s="25">
        <v>25</v>
      </c>
      <c r="F23" s="25">
        <f t="shared" si="1"/>
        <v>25</v>
      </c>
      <c r="G23" s="30">
        <f>IF(ISNUMBER(VLOOKUP($A23,'Løp (1)'!$B$7:$K$97,9,FALSE)),VLOOKUP($A23,'Løp (1)'!$B$7:$K$97,9,FALSE),"")</f>
      </c>
      <c r="H23" s="30">
        <f>IF(ISNUMBER(VLOOKUP($A23,'Løp (2)'!$B$7:$K$101,9,FALSE)),VLOOKUP($A23,'Løp (2)'!$B$7:$K$101,9,FALSE),"")</f>
      </c>
      <c r="I23" s="30">
        <f>IF(ISNUMBER(VLOOKUP($A23,'Løp (3)'!$B$7:$K$100,9,FALSE)),VLOOKUP($A23,'Løp (3)'!$B$7:$K$100,9,FALSE),"")</f>
      </c>
      <c r="J23" s="30">
        <f>IF(ISNUMBER(VLOOKUP($A23,'Løp (4)'!$B$7:$K$100,9,FALSE)),VLOOKUP($A23,'Løp (4)'!$B$7:$K$100,9,FALSE),"")</f>
      </c>
      <c r="K23" s="30">
        <f>IF(ISNUMBER(VLOOKUP($A23,'Løp (5)'!$B$7:$K$100,9,FALSE)),VLOOKUP($A23,'Løp (5)'!$B$7:$K$100,9,FALSE),"")</f>
      </c>
      <c r="L23" s="30">
        <f>IF(ISNUMBER(VLOOKUP($A23,'Løp (6)'!$B$7:$K$100,9,FALSE)),VLOOKUP($A23,'Løp (6)'!$B$7:$K$100,9,FALSE),"")</f>
      </c>
      <c r="M23" s="30">
        <f>IF(ISNUMBER(VLOOKUP($A23,'Løp (7)'!$B$7:$K$99,9,FALSE)),VLOOKUP($A23,'Løp (7)'!$B$7:$K$99,9,FALSE),"")</f>
        <v>5</v>
      </c>
      <c r="N23" s="30">
        <f>IF(ISNUMBER(VLOOKUP($A23,'Løp (8)'!$B$7:$K$100,9,FALSE)),VLOOKUP($A23,'Løp (8)'!$B$7:$K$100,9,FALSE),"")</f>
        <v>5</v>
      </c>
      <c r="O23" s="30">
        <f>IF(ISNUMBER(VLOOKUP($A23,'Løp (9)'!$B$7:$K$96,9,FALSE)),VLOOKUP($A23,'Løp (9)'!$B$7:$K$96,9,FALSE),"")</f>
        <v>5</v>
      </c>
      <c r="P23" s="30">
        <f>IF(ISNUMBER(VLOOKUP($A23,'Løp (10)'!$B$7:$K$100,9,FALSE)),VLOOKUP($A23,'Løp (10)'!$B$7:$K$100,9,FALSE),"")</f>
        <v>5</v>
      </c>
      <c r="Q23" s="30">
        <f>IF(ISNUMBER(VLOOKUP($A23,'Løp (11)'!$B$7:$K$100,9,FALSE)),VLOOKUP($A23,'Løp (11)'!$B$7:$K$100,9,FALSE),"")</f>
      </c>
      <c r="R23" s="30">
        <f>IF(ISNUMBER(VLOOKUP($A23,'Løp (12)'!$B$7:$K$100,9,FALSE)),VLOOKUP($A23,'Løp (12)'!$B$7:$K$100,9,FALSE),"")</f>
      </c>
      <c r="S23" s="30">
        <f>IF(ISNUMBER(VLOOKUP($A23,'Løp (13)'!$B$7:$K$100,9,FALSE)),VLOOKUP($A23,'Løp (13)'!$B$7:$K$100,9,FALSE),"")</f>
      </c>
      <c r="T23" s="30">
        <f>IF(ISNUMBER(VLOOKUP($A23,'Løp (14)'!$B$7:$K$100,9,FALSE)),VLOOKUP($A23,'Løp (14)'!$B$7:$K$100,9,FALSE),"")</f>
        <v>5</v>
      </c>
      <c r="U23" s="30">
        <f>IF(ISNUMBER(VLOOKUP($A23,'Løp (15)'!$B$7:$K$100,9,FALSE)),VLOOKUP($A23,'Løp (15)'!$B$7:$K$100,9,FALSE),"")</f>
      </c>
      <c r="V23" s="31"/>
    </row>
    <row r="24" spans="1:22" ht="12.75">
      <c r="A24" s="155" t="s">
        <v>134</v>
      </c>
      <c r="B24" s="153">
        <v>15</v>
      </c>
      <c r="C24" s="28" t="str">
        <f>VLOOKUP(A24,'[1]Ark1'!$A$2:$C$100,3,FALSE)</f>
        <v>M</v>
      </c>
      <c r="D24" s="29">
        <f>COUNTIF(G24:U24,"&gt;0")</f>
        <v>5</v>
      </c>
      <c r="E24" s="25">
        <v>25</v>
      </c>
      <c r="F24" s="25">
        <f t="shared" si="1"/>
        <v>25</v>
      </c>
      <c r="G24" s="30">
        <f>IF(ISNUMBER(VLOOKUP($A24,'Løp (1)'!$B$7:$K$97,9,FALSE)),VLOOKUP($A24,'Løp (1)'!$B$7:$K$97,9,FALSE),"")</f>
      </c>
      <c r="H24" s="30">
        <f>IF(ISNUMBER(VLOOKUP($A24,'Løp (2)'!$B$7:$K$101,9,FALSE)),VLOOKUP($A24,'Løp (2)'!$B$7:$K$101,9,FALSE),"")</f>
      </c>
      <c r="I24" s="30">
        <f>IF(ISNUMBER(VLOOKUP($A24,'Løp (3)'!$B$7:$K$100,9,FALSE)),VLOOKUP($A24,'Løp (3)'!$B$7:$K$100,9,FALSE),"")</f>
        <v>5</v>
      </c>
      <c r="J24" s="30">
        <f>IF(ISNUMBER(VLOOKUP($A24,'Løp (4)'!$B$7:$K$100,9,FALSE)),VLOOKUP($A24,'Løp (4)'!$B$7:$K$100,9,FALSE),"")</f>
      </c>
      <c r="K24" s="30">
        <f>IF(ISNUMBER(VLOOKUP($A24,'Løp (5)'!$B$7:$K$100,9,FALSE)),VLOOKUP($A24,'Løp (5)'!$B$7:$K$100,9,FALSE),"")</f>
      </c>
      <c r="L24" s="30">
        <f>IF(ISNUMBER(VLOOKUP($A24,'Løp (6)'!$B$7:$K$100,9,FALSE)),VLOOKUP($A24,'Løp (6)'!$B$7:$K$100,9,FALSE),"")</f>
      </c>
      <c r="M24" s="30">
        <f>IF(ISNUMBER(VLOOKUP($A24,'Løp (7)'!$B$7:$K$99,9,FALSE)),VLOOKUP($A24,'Løp (7)'!$B$7:$K$99,9,FALSE),"")</f>
      </c>
      <c r="N24" s="30">
        <f>IF(ISNUMBER(VLOOKUP($A24,'Løp (8)'!$B$7:$K$100,9,FALSE)),VLOOKUP($A24,'Løp (8)'!$B$7:$K$100,9,FALSE),"")</f>
        <v>5</v>
      </c>
      <c r="O24" s="30">
        <f>IF(ISNUMBER(VLOOKUP($A24,'Løp (9)'!$B$7:$K$96,9,FALSE)),VLOOKUP($A24,'Løp (9)'!$B$7:$K$96,9,FALSE),"")</f>
      </c>
      <c r="P24" s="30">
        <f>IF(ISNUMBER(VLOOKUP($A24,'Løp (10)'!$B$7:$K$100,9,FALSE)),VLOOKUP($A24,'Løp (10)'!$B$7:$K$100,9,FALSE),"")</f>
      </c>
      <c r="Q24" s="30">
        <f>IF(ISNUMBER(VLOOKUP($A24,'Løp (11)'!$B$7:$K$100,9,FALSE)),VLOOKUP($A24,'Løp (11)'!$B$7:$K$100,9,FALSE),"")</f>
      </c>
      <c r="R24" s="30">
        <f>IF(ISNUMBER(VLOOKUP($A24,'Løp (12)'!$B$7:$K$100,9,FALSE)),VLOOKUP($A24,'Løp (12)'!$B$7:$K$100,9,FALSE),"")</f>
        <v>5</v>
      </c>
      <c r="S24" s="30">
        <f>IF(ISNUMBER(VLOOKUP($A24,'Løp (13)'!$B$7:$K$100,9,FALSE)),VLOOKUP($A24,'Løp (13)'!$B$7:$K$100,9,FALSE),"")</f>
        <v>5</v>
      </c>
      <c r="T24" s="30">
        <f>IF(ISNUMBER(VLOOKUP($A24,'Løp (14)'!$B$7:$K$100,9,FALSE)),VLOOKUP($A24,'Løp (14)'!$B$7:$K$100,9,FALSE),"")</f>
        <v>5</v>
      </c>
      <c r="U24" s="30">
        <f>IF(ISNUMBER(VLOOKUP($A24,'Løp (15)'!$B$7:$K$100,9,FALSE)),VLOOKUP($A24,'Løp (15)'!$B$7:$K$100,9,FALSE),"")</f>
      </c>
      <c r="V24" s="31"/>
    </row>
    <row r="25" spans="1:22" ht="12.75">
      <c r="A25" s="155" t="s">
        <v>22</v>
      </c>
      <c r="B25" s="153">
        <v>16</v>
      </c>
      <c r="C25" s="28" t="str">
        <f>VLOOKUP(A25,'[1]Ark1'!$A$2:$C$100,3,FALSE)</f>
        <v>M</v>
      </c>
      <c r="D25" s="29">
        <f>COUNTIF(G25:U25,"&gt;0")</f>
        <v>4</v>
      </c>
      <c r="E25" s="25">
        <v>20</v>
      </c>
      <c r="F25" s="25">
        <f aca="true" t="shared" si="2" ref="F25:F31">SUM(G25:U25)</f>
        <v>20</v>
      </c>
      <c r="G25" s="30">
        <f>IF(ISNUMBER(VLOOKUP($A25,'Løp (1)'!$B$7:$K$97,9,FALSE)),VLOOKUP($A25,'Løp (1)'!$B$7:$K$97,9,FALSE),"")</f>
      </c>
      <c r="H25" s="30">
        <f>IF(ISNUMBER(VLOOKUP($A25,'Løp (2)'!$B$7:$K$101,9,FALSE)),VLOOKUP($A25,'Løp (2)'!$B$7:$K$101,9,FALSE),"")</f>
      </c>
      <c r="I25" s="30">
        <f>IF(ISNUMBER(VLOOKUP($A25,'Løp (3)'!$B$7:$K$100,9,FALSE)),VLOOKUP($A25,'Løp (3)'!$B$7:$K$100,9,FALSE),"")</f>
      </c>
      <c r="J25" s="30">
        <f>IF(ISNUMBER(VLOOKUP($A25,'Løp (4)'!$B$7:$K$100,9,FALSE)),VLOOKUP($A25,'Løp (4)'!$B$7:$K$100,9,FALSE),"")</f>
        <v>5</v>
      </c>
      <c r="K25" s="30">
        <f>IF(ISNUMBER(VLOOKUP($A25,'Løp (5)'!$B$7:$K$100,9,FALSE)),VLOOKUP($A25,'Løp (5)'!$B$7:$K$100,9,FALSE),"")</f>
        <v>5</v>
      </c>
      <c r="L25" s="30">
        <f>IF(ISNUMBER(VLOOKUP($A25,'Løp (6)'!$B$7:$K$100,9,FALSE)),VLOOKUP($A25,'Løp (6)'!$B$7:$K$100,9,FALSE),"")</f>
      </c>
      <c r="M25" s="30">
        <f>IF(ISNUMBER(VLOOKUP($A25,'Løp (7)'!$B$7:$K$99,9,FALSE)),VLOOKUP($A25,'Løp (7)'!$B$7:$K$99,9,FALSE),"")</f>
      </c>
      <c r="N25" s="30">
        <f>IF(ISNUMBER(VLOOKUP($A25,'Løp (8)'!$B$7:$K$100,9,FALSE)),VLOOKUP($A25,'Løp (8)'!$B$7:$K$100,9,FALSE),"")</f>
      </c>
      <c r="O25" s="30">
        <f>IF(ISNUMBER(VLOOKUP($A25,'Løp (9)'!$B$7:$K$96,9,FALSE)),VLOOKUP($A25,'Løp (9)'!$B$7:$K$96,9,FALSE),"")</f>
      </c>
      <c r="P25" s="30">
        <f>IF(ISNUMBER(VLOOKUP($A25,'Løp (10)'!$B$7:$K$100,9,FALSE)),VLOOKUP($A25,'Løp (10)'!$B$7:$K$100,9,FALSE),"")</f>
      </c>
      <c r="Q25" s="30">
        <f>IF(ISNUMBER(VLOOKUP($A25,'Løp (11)'!$B$7:$K$100,9,FALSE)),VLOOKUP($A25,'Løp (11)'!$B$7:$K$100,9,FALSE),"")</f>
      </c>
      <c r="R25" s="30">
        <f>IF(ISNUMBER(VLOOKUP($A25,'Løp (12)'!$B$7:$K$100,9,FALSE)),VLOOKUP($A25,'Løp (12)'!$B$7:$K$100,9,FALSE),"")</f>
        <v>5</v>
      </c>
      <c r="S25" s="30">
        <f>IF(ISNUMBER(VLOOKUP($A25,'Løp (13)'!$B$7:$K$100,9,FALSE)),VLOOKUP($A25,'Løp (13)'!$B$7:$K$100,9,FALSE),"")</f>
        <v>5</v>
      </c>
      <c r="T25" s="30">
        <f>IF(ISNUMBER(VLOOKUP($A25,'Løp (14)'!$B$7:$K$100,9,FALSE)),VLOOKUP($A25,'Løp (14)'!$B$7:$K$100,9,FALSE),"")</f>
      </c>
      <c r="U25" s="30">
        <f>IF(ISNUMBER(VLOOKUP($A25,'Løp (15)'!$B$7:$K$100,9,FALSE)),VLOOKUP($A25,'Løp (15)'!$B$7:$K$100,9,FALSE),"")</f>
      </c>
      <c r="V25" s="31"/>
    </row>
    <row r="26" spans="1:22" ht="12.75">
      <c r="A26" s="155" t="s">
        <v>24</v>
      </c>
      <c r="B26" s="153">
        <v>17</v>
      </c>
      <c r="C26" s="28" t="str">
        <f>VLOOKUP(A26,'[1]Ark1'!$A$2:$C$100,3,FALSE)</f>
        <v>M</v>
      </c>
      <c r="D26" s="29">
        <f>COUNTIF(G26:U26,"&gt;0")</f>
        <v>2</v>
      </c>
      <c r="E26" s="25">
        <v>16.33261105092091</v>
      </c>
      <c r="F26" s="25">
        <f t="shared" si="2"/>
        <v>16.33261105092091</v>
      </c>
      <c r="G26" s="30">
        <f>IF(ISNUMBER(VLOOKUP($A26,'Løp (1)'!$B$7:$K$97,9,FALSE)),VLOOKUP($A26,'Løp (1)'!$B$7:$K$97,9,FALSE),"")</f>
      </c>
      <c r="H26" s="30">
        <f>IF(ISNUMBER(VLOOKUP($A26,'Løp (2)'!$B$7:$K$101,9,FALSE)),VLOOKUP($A26,'Løp (2)'!$B$7:$K$101,9,FALSE),"")</f>
      </c>
      <c r="I26" s="30">
        <f>IF(ISNUMBER(VLOOKUP($A26,'Løp (3)'!$B$7:$K$100,9,FALSE)),VLOOKUP($A26,'Løp (3)'!$B$7:$K$100,9,FALSE),"")</f>
      </c>
      <c r="J26" s="30">
        <f>IF(ISNUMBER(VLOOKUP($A26,'Løp (4)'!$B$7:$K$100,9,FALSE)),VLOOKUP($A26,'Løp (4)'!$B$7:$K$100,9,FALSE),"")</f>
      </c>
      <c r="K26" s="30">
        <f>IF(ISNUMBER(VLOOKUP($A26,'Løp (5)'!$B$7:$K$100,9,FALSE)),VLOOKUP($A26,'Løp (5)'!$B$7:$K$100,9,FALSE),"")</f>
      </c>
      <c r="L26" s="30">
        <f>IF(ISNUMBER(VLOOKUP($A26,'Løp (6)'!$B$7:$K$100,9,FALSE)),VLOOKUP($A26,'Løp (6)'!$B$7:$K$100,9,FALSE),"")</f>
      </c>
      <c r="M26" s="30">
        <f>IF(ISNUMBER(VLOOKUP($A26,'Løp (7)'!$B$7:$K$99,9,FALSE)),VLOOKUP($A26,'Løp (7)'!$B$7:$K$99,9,FALSE),"")</f>
      </c>
      <c r="N26" s="30">
        <f>IF(ISNUMBER(VLOOKUP($A26,'Løp (8)'!$B$7:$K$100,9,FALSE)),VLOOKUP($A26,'Løp (8)'!$B$7:$K$100,9,FALSE),"")</f>
        <v>6.33261105092091</v>
      </c>
      <c r="O26" s="30">
        <f>IF(ISNUMBER(VLOOKUP($A26,'Løp (9)'!$B$7:$K$96,9,FALSE)),VLOOKUP($A26,'Løp (9)'!$B$7:$K$96,9,FALSE),"")</f>
      </c>
      <c r="P26" s="30">
        <f>IF(ISNUMBER(VLOOKUP($A26,'Løp (10)'!$B$7:$K$100,9,FALSE)),VLOOKUP($A26,'Løp (10)'!$B$7:$K$100,9,FALSE),"")</f>
      </c>
      <c r="Q26" s="30">
        <f>IF(ISNUMBER(VLOOKUP($A26,'Løp (11)'!$B$7:$K$100,9,FALSE)),VLOOKUP($A26,'Løp (11)'!$B$7:$K$100,9,FALSE),"")</f>
      </c>
      <c r="R26" s="30">
        <f>IF(ISNUMBER(VLOOKUP($A26,'Løp (12)'!$B$7:$K$100,9,FALSE)),VLOOKUP($A26,'Løp (12)'!$B$7:$K$100,9,FALSE),"")</f>
        <v>10</v>
      </c>
      <c r="S26" s="30">
        <f>IF(ISNUMBER(VLOOKUP($A26,'Løp (13)'!$B$7:$K$100,9,FALSE)),VLOOKUP($A26,'Løp (13)'!$B$7:$K$100,9,FALSE),"")</f>
      </c>
      <c r="T26" s="30">
        <f>IF(ISNUMBER(VLOOKUP($A26,'Løp (14)'!$B$7:$K$100,9,FALSE)),VLOOKUP($A26,'Løp (14)'!$B$7:$K$100,9,FALSE),"")</f>
      </c>
      <c r="U26" s="30">
        <f>IF(ISNUMBER(VLOOKUP($A26,'Løp (15)'!$B$7:$K$100,9,FALSE)),VLOOKUP($A26,'Løp (15)'!$B$7:$K$100,9,FALSE),"")</f>
      </c>
      <c r="V26" s="31"/>
    </row>
    <row r="27" spans="1:22" ht="12.75">
      <c r="A27" s="155" t="s">
        <v>37</v>
      </c>
      <c r="B27" s="153">
        <v>18</v>
      </c>
      <c r="C27" s="28" t="str">
        <f>VLOOKUP(A27,'[1]Ark1'!$A$2:$C$100,3,FALSE)</f>
        <v>M</v>
      </c>
      <c r="D27" s="29">
        <f>COUNTIF(G27:U27,"&gt;0")</f>
        <v>2</v>
      </c>
      <c r="E27" s="25">
        <v>15</v>
      </c>
      <c r="F27" s="25">
        <f t="shared" si="2"/>
        <v>15</v>
      </c>
      <c r="G27" s="30">
        <f>IF(ISNUMBER(VLOOKUP($A27,'Løp (1)'!$B$7:$K$97,9,FALSE)),VLOOKUP($A27,'Løp (1)'!$B$7:$K$97,9,FALSE),"")</f>
      </c>
      <c r="H27" s="30">
        <f>IF(ISNUMBER(VLOOKUP($A27,'Løp (2)'!$B$7:$K$101,9,FALSE)),VLOOKUP($A27,'Løp (2)'!$B$7:$K$101,9,FALSE),"")</f>
      </c>
      <c r="I27" s="30">
        <f>IF(ISNUMBER(VLOOKUP($A27,'Løp (3)'!$B$7:$K$100,9,FALSE)),VLOOKUP($A27,'Løp (3)'!$B$7:$K$100,9,FALSE),"")</f>
      </c>
      <c r="J27" s="30">
        <f>IF(ISNUMBER(VLOOKUP($A27,'Løp (4)'!$B$7:$K$100,9,FALSE)),VLOOKUP($A27,'Løp (4)'!$B$7:$K$100,9,FALSE),"")</f>
      </c>
      <c r="K27" s="30">
        <f>IF(ISNUMBER(VLOOKUP($A27,'Løp (5)'!$B$7:$K$100,9,FALSE)),VLOOKUP($A27,'Løp (5)'!$B$7:$K$100,9,FALSE),"")</f>
      </c>
      <c r="L27" s="30">
        <f>IF(ISNUMBER(VLOOKUP($A27,'Løp (6)'!$B$7:$K$100,9,FALSE)),VLOOKUP($A27,'Løp (6)'!$B$7:$K$100,9,FALSE),"")</f>
      </c>
      <c r="M27" s="30">
        <f>IF(ISNUMBER(VLOOKUP($A27,'Løp (7)'!$B$7:$K$99,9,FALSE)),VLOOKUP($A27,'Løp (7)'!$B$7:$K$99,9,FALSE),"")</f>
      </c>
      <c r="N27" s="30">
        <f>IF(ISNUMBER(VLOOKUP($A27,'Løp (8)'!$B$7:$K$100,9,FALSE)),VLOOKUP($A27,'Løp (8)'!$B$7:$K$100,9,FALSE),"")</f>
      </c>
      <c r="O27" s="30">
        <f>IF(ISNUMBER(VLOOKUP($A27,'Løp (9)'!$B$7:$K$96,9,FALSE)),VLOOKUP($A27,'Løp (9)'!$B$7:$K$96,9,FALSE),"")</f>
      </c>
      <c r="P27" s="30">
        <f>IF(ISNUMBER(VLOOKUP($A27,'Løp (10)'!$B$7:$K$100,9,FALSE)),VLOOKUP($A27,'Løp (10)'!$B$7:$K$100,9,FALSE),"")</f>
      </c>
      <c r="Q27" s="30">
        <f>IF(ISNUMBER(VLOOKUP($A27,'Løp (11)'!$B$7:$K$100,9,FALSE)),VLOOKUP($A27,'Løp (11)'!$B$7:$K$100,9,FALSE),"")</f>
      </c>
      <c r="R27" s="30">
        <f>IF(ISNUMBER(VLOOKUP($A27,'Løp (12)'!$B$7:$K$100,9,FALSE)),VLOOKUP($A27,'Løp (12)'!$B$7:$K$100,9,FALSE),"")</f>
      </c>
      <c r="S27" s="30">
        <f>IF(ISNUMBER(VLOOKUP($A27,'Løp (13)'!$B$7:$K$100,9,FALSE)),VLOOKUP($A27,'Løp (13)'!$B$7:$K$100,9,FALSE),"")</f>
      </c>
      <c r="T27" s="30">
        <f>IF(ISNUMBER(VLOOKUP($A27,'Løp (14)'!$B$7:$K$100,9,FALSE)),VLOOKUP($A27,'Løp (14)'!$B$7:$K$100,9,FALSE),"")</f>
        <v>10</v>
      </c>
      <c r="U27" s="30">
        <f>IF(ISNUMBER(VLOOKUP($A27,'Løp (15)'!$B$7:$K$100,9,FALSE)),VLOOKUP($A27,'Løp (15)'!$B$7:$K$100,9,FALSE),"")</f>
        <v>5</v>
      </c>
      <c r="V27" s="31"/>
    </row>
    <row r="28" spans="1:22" ht="12.75">
      <c r="A28" s="170" t="s">
        <v>171</v>
      </c>
      <c r="B28" s="153">
        <v>19</v>
      </c>
      <c r="C28" s="28" t="str">
        <f>VLOOKUP(A28,'[1]Ark1'!$A$2:$C$100,3,FALSE)</f>
        <v>M</v>
      </c>
      <c r="D28" s="29">
        <f>COUNTIF(G28:U28,"&gt;0")</f>
        <v>3</v>
      </c>
      <c r="E28" s="25">
        <v>15</v>
      </c>
      <c r="F28" s="25">
        <f t="shared" si="2"/>
        <v>15</v>
      </c>
      <c r="G28" s="30">
        <f>IF(ISNUMBER(VLOOKUP($A28,'Løp (1)'!$B$7:$K$97,9,FALSE)),VLOOKUP($A28,'Løp (1)'!$B$7:$K$97,9,FALSE),"")</f>
      </c>
      <c r="H28" s="30">
        <f>IF(ISNUMBER(VLOOKUP($A28,'Løp (2)'!$B$7:$K$101,9,FALSE)),VLOOKUP($A28,'Løp (2)'!$B$7:$K$101,9,FALSE),"")</f>
      </c>
      <c r="I28" s="30">
        <f>IF(ISNUMBER(VLOOKUP($A28,'Løp (3)'!$B$7:$K$100,9,FALSE)),VLOOKUP($A28,'Løp (3)'!$B$7:$K$100,9,FALSE),"")</f>
      </c>
      <c r="J28" s="30">
        <f>IF(ISNUMBER(VLOOKUP($A28,'Løp (4)'!$B$7:$K$100,9,FALSE)),VLOOKUP($A28,'Løp (4)'!$B$7:$K$100,9,FALSE),"")</f>
      </c>
      <c r="K28" s="30">
        <f>IF(ISNUMBER(VLOOKUP($A28,'Løp (5)'!$B$7:$K$100,9,FALSE)),VLOOKUP($A28,'Løp (5)'!$B$7:$K$100,9,FALSE),"")</f>
      </c>
      <c r="L28" s="30">
        <f>IF(ISNUMBER(VLOOKUP($A28,'Løp (6)'!$B$7:$K$100,9,FALSE)),VLOOKUP($A28,'Løp (6)'!$B$7:$K$100,9,FALSE),"")</f>
      </c>
      <c r="M28" s="30">
        <f>IF(ISNUMBER(VLOOKUP($A28,'Løp (7)'!$B$7:$K$99,9,FALSE)),VLOOKUP($A28,'Løp (7)'!$B$7:$K$99,9,FALSE),"")</f>
      </c>
      <c r="N28" s="30">
        <f>IF(ISNUMBER(VLOOKUP($A28,'Løp (8)'!$B$7:$K$100,9,FALSE)),VLOOKUP($A28,'Løp (8)'!$B$7:$K$100,9,FALSE),"")</f>
        <v>5</v>
      </c>
      <c r="O28" s="30">
        <f>IF(ISNUMBER(VLOOKUP($A28,'Løp (9)'!$B$7:$K$96,9,FALSE)),VLOOKUP($A28,'Løp (9)'!$B$7:$K$96,9,FALSE),"")</f>
      </c>
      <c r="P28" s="30">
        <f>IF(ISNUMBER(VLOOKUP($A28,'Løp (10)'!$B$7:$K$100,9,FALSE)),VLOOKUP($A28,'Løp (10)'!$B$7:$K$100,9,FALSE),"")</f>
      </c>
      <c r="Q28" s="30">
        <f>IF(ISNUMBER(VLOOKUP($A28,'Løp (11)'!$B$7:$K$100,9,FALSE)),VLOOKUP($A28,'Løp (11)'!$B$7:$K$100,9,FALSE),"")</f>
      </c>
      <c r="R28" s="30">
        <f>IF(ISNUMBER(VLOOKUP($A28,'Løp (12)'!$B$7:$K$100,9,FALSE)),VLOOKUP($A28,'Løp (12)'!$B$7:$K$100,9,FALSE),"")</f>
        <v>5</v>
      </c>
      <c r="S28" s="30">
        <f>IF(ISNUMBER(VLOOKUP($A28,'Løp (13)'!$B$7:$K$100,9,FALSE)),VLOOKUP($A28,'Løp (13)'!$B$7:$K$100,9,FALSE),"")</f>
      </c>
      <c r="T28" s="30">
        <f>IF(ISNUMBER(VLOOKUP($A28,'Løp (14)'!$B$7:$K$100,9,FALSE)),VLOOKUP($A28,'Løp (14)'!$B$7:$K$100,9,FALSE),"")</f>
      </c>
      <c r="U28" s="30">
        <f>IF(ISNUMBER(VLOOKUP($A28,'Løp (15)'!$B$7:$K$100,9,FALSE)),VLOOKUP($A28,'Løp (15)'!$B$7:$K$100,9,FALSE),"")</f>
        <v>5</v>
      </c>
      <c r="V28" s="31"/>
    </row>
    <row r="29" spans="1:22" ht="12.75">
      <c r="A29" s="155" t="s">
        <v>20</v>
      </c>
      <c r="B29" s="153">
        <v>20</v>
      </c>
      <c r="C29" s="28" t="str">
        <f>VLOOKUP(A29,'[1]Ark1'!$A$2:$C$100,3,FALSE)</f>
        <v>M</v>
      </c>
      <c r="D29" s="29">
        <f>COUNTIF(G29:U29,"&gt;0")</f>
        <v>1</v>
      </c>
      <c r="E29" s="25">
        <v>5</v>
      </c>
      <c r="F29" s="25">
        <f t="shared" si="2"/>
        <v>5</v>
      </c>
      <c r="G29" s="30">
        <f>IF(ISNUMBER(VLOOKUP($A29,'Løp (1)'!$B$7:$K$97,9,FALSE)),VLOOKUP($A29,'Løp (1)'!$B$7:$K$97,9,FALSE),"")</f>
      </c>
      <c r="H29" s="30">
        <f>IF(ISNUMBER(VLOOKUP($A29,'Løp (2)'!$B$7:$K$101,9,FALSE)),VLOOKUP($A29,'Løp (2)'!$B$7:$K$101,9,FALSE),"")</f>
      </c>
      <c r="I29" s="30">
        <f>IF(ISNUMBER(VLOOKUP($A29,'Løp (3)'!$B$7:$K$100,9,FALSE)),VLOOKUP($A29,'Løp (3)'!$B$7:$K$100,9,FALSE),"")</f>
      </c>
      <c r="J29" s="30">
        <f>IF(ISNUMBER(VLOOKUP($A29,'Løp (4)'!$B$7:$K$100,9,FALSE)),VLOOKUP($A29,'Løp (4)'!$B$7:$K$100,9,FALSE),"")</f>
      </c>
      <c r="K29" s="30">
        <f>IF(ISNUMBER(VLOOKUP($A29,'Løp (5)'!$B$7:$K$100,9,FALSE)),VLOOKUP($A29,'Løp (5)'!$B$7:$K$100,9,FALSE),"")</f>
      </c>
      <c r="L29" s="30">
        <f>IF(ISNUMBER(VLOOKUP($A29,'Løp (6)'!$B$7:$K$100,9,FALSE)),VLOOKUP($A29,'Løp (6)'!$B$7:$K$100,9,FALSE),"")</f>
      </c>
      <c r="M29" s="30">
        <f>IF(ISNUMBER(VLOOKUP($A29,'Løp (7)'!$B$7:$K$99,9,FALSE)),VLOOKUP($A29,'Løp (7)'!$B$7:$K$99,9,FALSE),"")</f>
        <v>5</v>
      </c>
      <c r="N29" s="30">
        <f>IF(ISNUMBER(VLOOKUP($A29,'Løp (8)'!$B$7:$K$100,9,FALSE)),VLOOKUP($A29,'Løp (8)'!$B$7:$K$100,9,FALSE),"")</f>
      </c>
      <c r="O29" s="30">
        <f>IF(ISNUMBER(VLOOKUP($A29,'Løp (9)'!$B$7:$K$96,9,FALSE)),VLOOKUP($A29,'Løp (9)'!$B$7:$K$96,9,FALSE),"")</f>
      </c>
      <c r="P29" s="30">
        <f>IF(ISNUMBER(VLOOKUP($A29,'Løp (10)'!$B$7:$K$100,9,FALSE)),VLOOKUP($A29,'Løp (10)'!$B$7:$K$100,9,FALSE),"")</f>
      </c>
      <c r="Q29" s="30">
        <f>IF(ISNUMBER(VLOOKUP($A29,'Løp (11)'!$B$7:$K$100,9,FALSE)),VLOOKUP($A29,'Løp (11)'!$B$7:$K$100,9,FALSE),"")</f>
      </c>
      <c r="R29" s="30">
        <f>IF(ISNUMBER(VLOOKUP($A29,'Løp (12)'!$B$7:$K$100,9,FALSE)),VLOOKUP($A29,'Løp (12)'!$B$7:$K$100,9,FALSE),"")</f>
      </c>
      <c r="S29" s="30">
        <f>IF(ISNUMBER(VLOOKUP($A29,'Løp (13)'!$B$7:$K$100,9,FALSE)),VLOOKUP($A29,'Løp (13)'!$B$7:$K$100,9,FALSE),"")</f>
      </c>
      <c r="T29" s="30">
        <f>IF(ISNUMBER(VLOOKUP($A29,'Løp (14)'!$B$7:$K$100,9,FALSE)),VLOOKUP($A29,'Løp (14)'!$B$7:$K$100,9,FALSE),"")</f>
      </c>
      <c r="U29" s="30">
        <f>IF(ISNUMBER(VLOOKUP($A29,'Løp (15)'!$B$7:$K$100,9,FALSE)),VLOOKUP($A29,'Løp (15)'!$B$7:$K$100,9,FALSE),"")</f>
      </c>
      <c r="V29" s="31"/>
    </row>
    <row r="30" spans="1:22" ht="12.75">
      <c r="A30" s="155" t="s">
        <v>105</v>
      </c>
      <c r="B30" s="153">
        <v>21</v>
      </c>
      <c r="C30" s="28" t="str">
        <f>VLOOKUP(A30,'[1]Ark1'!$A$2:$C$100,3,FALSE)</f>
        <v>M</v>
      </c>
      <c r="D30" s="29">
        <f>COUNTIF(G30:U30,"&gt;0")</f>
        <v>1</v>
      </c>
      <c r="E30" s="25">
        <v>5</v>
      </c>
      <c r="F30" s="25">
        <f t="shared" si="2"/>
        <v>5</v>
      </c>
      <c r="G30" s="30">
        <f>IF(ISNUMBER(VLOOKUP($A30,'Løp (1)'!$B$7:$K$97,9,FALSE)),VLOOKUP($A30,'Løp (1)'!$B$7:$K$97,9,FALSE),"")</f>
      </c>
      <c r="H30" s="30">
        <f>IF(ISNUMBER(VLOOKUP($A30,'Løp (2)'!$B$7:$K$101,9,FALSE)),VLOOKUP($A30,'Løp (2)'!$B$7:$K$101,9,FALSE),"")</f>
      </c>
      <c r="I30" s="30">
        <f>IF(ISNUMBER(VLOOKUP($A30,'Løp (3)'!$B$7:$K$100,9,FALSE)),VLOOKUP($A30,'Løp (3)'!$B$7:$K$100,9,FALSE),"")</f>
      </c>
      <c r="J30" s="30">
        <f>IF(ISNUMBER(VLOOKUP($A30,'Løp (4)'!$B$7:$K$100,9,FALSE)),VLOOKUP($A30,'Løp (4)'!$B$7:$K$100,9,FALSE),"")</f>
      </c>
      <c r="K30" s="30">
        <f>IF(ISNUMBER(VLOOKUP($A30,'Løp (5)'!$B$7:$K$100,9,FALSE)),VLOOKUP($A30,'Løp (5)'!$B$7:$K$100,9,FALSE),"")</f>
      </c>
      <c r="L30" s="30">
        <f>IF(ISNUMBER(VLOOKUP($A30,'Løp (6)'!$B$7:$K$100,9,FALSE)),VLOOKUP($A30,'Løp (6)'!$B$7:$K$100,9,FALSE),"")</f>
      </c>
      <c r="M30" s="30">
        <f>IF(ISNUMBER(VLOOKUP($A30,'Løp (7)'!$B$7:$K$99,9,FALSE)),VLOOKUP($A30,'Løp (7)'!$B$7:$K$99,9,FALSE),"")</f>
      </c>
      <c r="N30" s="30">
        <f>IF(ISNUMBER(VLOOKUP($A30,'Løp (8)'!$B$7:$K$100,9,FALSE)),VLOOKUP($A30,'Løp (8)'!$B$7:$K$100,9,FALSE),"")</f>
      </c>
      <c r="O30" s="30">
        <f>IF(ISNUMBER(VLOOKUP($A30,'Løp (9)'!$B$7:$K$96,9,FALSE)),VLOOKUP($A30,'Løp (9)'!$B$7:$K$96,9,FALSE),"")</f>
      </c>
      <c r="P30" s="30">
        <f>IF(ISNUMBER(VLOOKUP($A30,'Løp (10)'!$B$7:$K$100,9,FALSE)),VLOOKUP($A30,'Løp (10)'!$B$7:$K$100,9,FALSE),"")</f>
        <v>5</v>
      </c>
      <c r="Q30" s="30">
        <f>IF(ISNUMBER(VLOOKUP($A30,'Løp (11)'!$B$7:$K$100,9,FALSE)),VLOOKUP($A30,'Løp (11)'!$B$7:$K$100,9,FALSE),"")</f>
      </c>
      <c r="R30" s="30">
        <f>IF(ISNUMBER(VLOOKUP($A30,'Løp (12)'!$B$7:$K$100,9,FALSE)),VLOOKUP($A30,'Løp (12)'!$B$7:$K$100,9,FALSE),"")</f>
      </c>
      <c r="S30" s="30">
        <f>IF(ISNUMBER(VLOOKUP($A30,'Løp (13)'!$B$7:$K$100,9,FALSE)),VLOOKUP($A30,'Løp (13)'!$B$7:$K$100,9,FALSE),"")</f>
      </c>
      <c r="T30" s="30">
        <f>IF(ISNUMBER(VLOOKUP($A30,'Løp (14)'!$B$7:$K$100,9,FALSE)),VLOOKUP($A30,'Løp (14)'!$B$7:$K$100,9,FALSE),"")</f>
      </c>
      <c r="U30" s="30">
        <f>IF(ISNUMBER(VLOOKUP($A30,'Løp (15)'!$B$7:$K$100,9,FALSE)),VLOOKUP($A30,'Løp (15)'!$B$7:$K$100,9,FALSE),"")</f>
      </c>
      <c r="V30" s="31"/>
    </row>
    <row r="31" spans="1:22" ht="12.75">
      <c r="A31" s="170" t="s">
        <v>190</v>
      </c>
      <c r="B31" s="153">
        <v>22</v>
      </c>
      <c r="C31" s="28" t="str">
        <f>VLOOKUP(A31,'[1]Ark1'!$A$2:$C$100,3,FALSE)</f>
        <v>M</v>
      </c>
      <c r="D31" s="29">
        <f>COUNTIF(G31:U31,"&gt;0")</f>
        <v>1</v>
      </c>
      <c r="E31" s="25">
        <v>5</v>
      </c>
      <c r="F31" s="25">
        <f t="shared" si="2"/>
        <v>5</v>
      </c>
      <c r="G31" s="30">
        <f>IF(ISNUMBER(VLOOKUP($A31,'Løp (1)'!$B$7:$K$97,9,FALSE)),VLOOKUP($A31,'Løp (1)'!$B$7:$K$97,9,FALSE),"")</f>
      </c>
      <c r="H31" s="30">
        <f>IF(ISNUMBER(VLOOKUP($A31,'Løp (2)'!$B$7:$K$101,9,FALSE)),VLOOKUP($A31,'Løp (2)'!$B$7:$K$101,9,FALSE),"")</f>
        <v>5</v>
      </c>
      <c r="I31" s="30">
        <f>IF(ISNUMBER(VLOOKUP($A31,'Løp (3)'!$B$7:$K$100,9,FALSE)),VLOOKUP($A31,'Løp (3)'!$B$7:$K$100,9,FALSE),"")</f>
      </c>
      <c r="J31" s="30">
        <f>IF(ISNUMBER(VLOOKUP($A31,'Løp (4)'!$B$7:$K$100,9,FALSE)),VLOOKUP($A31,'Løp (4)'!$B$7:$K$100,9,FALSE),"")</f>
      </c>
      <c r="K31" s="30">
        <f>IF(ISNUMBER(VLOOKUP($A31,'Løp (5)'!$B$7:$K$100,9,FALSE)),VLOOKUP($A31,'Løp (5)'!$B$7:$K$100,9,FALSE),"")</f>
      </c>
      <c r="L31" s="30">
        <f>IF(ISNUMBER(VLOOKUP($A31,'Løp (6)'!$B$7:$K$100,9,FALSE)),VLOOKUP($A31,'Løp (6)'!$B$7:$K$100,9,FALSE),"")</f>
      </c>
      <c r="M31" s="30">
        <f>IF(ISNUMBER(VLOOKUP($A31,'Løp (7)'!$B$7:$K$99,9,FALSE)),VLOOKUP($A31,'Løp (7)'!$B$7:$K$99,9,FALSE),"")</f>
      </c>
      <c r="N31" s="30">
        <f>IF(ISNUMBER(VLOOKUP($A31,'Løp (8)'!$B$7:$K$100,9,FALSE)),VLOOKUP($A31,'Løp (8)'!$B$7:$K$100,9,FALSE),"")</f>
      </c>
      <c r="O31" s="30">
        <f>IF(ISNUMBER(VLOOKUP($A31,'Løp (9)'!$B$7:$K$96,9,FALSE)),VLOOKUP($A31,'Løp (9)'!$B$7:$K$96,9,FALSE),"")</f>
      </c>
      <c r="P31" s="30">
        <f>IF(ISNUMBER(VLOOKUP($A31,'Løp (10)'!$B$7:$K$100,9,FALSE)),VLOOKUP($A31,'Løp (10)'!$B$7:$K$100,9,FALSE),"")</f>
      </c>
      <c r="Q31" s="30">
        <f>IF(ISNUMBER(VLOOKUP($A31,'Løp (11)'!$B$7:$K$100,9,FALSE)),VLOOKUP($A31,'Løp (11)'!$B$7:$K$100,9,FALSE),"")</f>
      </c>
      <c r="R31" s="30">
        <f>IF(ISNUMBER(VLOOKUP($A31,'Løp (12)'!$B$7:$K$100,9,FALSE)),VLOOKUP($A31,'Løp (12)'!$B$7:$K$100,9,FALSE),"")</f>
      </c>
      <c r="S31" s="30">
        <f>IF(ISNUMBER(VLOOKUP($A31,'Løp (13)'!$B$7:$K$100,9,FALSE)),VLOOKUP($A31,'Løp (13)'!$B$7:$K$100,9,FALSE),"")</f>
      </c>
      <c r="T31" s="30">
        <f>IF(ISNUMBER(VLOOKUP($A31,'Løp (14)'!$B$7:$K$100,9,FALSE)),VLOOKUP($A31,'Løp (14)'!$B$7:$K$100,9,FALSE),"")</f>
      </c>
      <c r="U31" s="30">
        <f>IF(ISNUMBER(VLOOKUP($A31,'Løp (15)'!$B$7:$K$100,9,FALSE)),VLOOKUP($A31,'Løp (15)'!$B$7:$K$100,9,FALSE),"")</f>
      </c>
      <c r="V31" s="31"/>
    </row>
    <row r="32" spans="1:22" ht="12.75">
      <c r="A32" s="155" t="s">
        <v>188</v>
      </c>
      <c r="B32" s="153">
        <v>23</v>
      </c>
      <c r="C32" s="28" t="str">
        <f>VLOOKUP(A32,'[1]Ark1'!$A$2:$C$100,3,FALSE)</f>
        <v>M</v>
      </c>
      <c r="D32" s="29">
        <f>COUNTIF(G32:U32,"&gt;0")</f>
        <v>1</v>
      </c>
      <c r="E32" s="25">
        <v>5</v>
      </c>
      <c r="F32" s="25">
        <f>SUM(G32:U32)</f>
        <v>5</v>
      </c>
      <c r="G32" s="30">
        <f>IF(ISNUMBER(VLOOKUP($A32,'Løp (1)'!$B$7:$K$97,9,FALSE)),VLOOKUP($A32,'Løp (1)'!$B$7:$K$97,9,FALSE),"")</f>
      </c>
      <c r="H32" s="30">
        <f>IF(ISNUMBER(VLOOKUP($A32,'Løp (2)'!$B$7:$K$101,9,FALSE)),VLOOKUP($A32,'Løp (2)'!$B$7:$K$101,9,FALSE),"")</f>
      </c>
      <c r="I32" s="30">
        <f>IF(ISNUMBER(VLOOKUP($A32,'Løp (3)'!$B$7:$K$100,9,FALSE)),VLOOKUP($A32,'Løp (3)'!$B$7:$K$100,9,FALSE),"")</f>
        <v>5</v>
      </c>
      <c r="J32" s="30">
        <f>IF(ISNUMBER(VLOOKUP($A32,'Løp (4)'!$B$7:$K$100,9,FALSE)),VLOOKUP($A32,'Løp (4)'!$B$7:$K$100,9,FALSE),"")</f>
      </c>
      <c r="K32" s="30">
        <f>IF(ISNUMBER(VLOOKUP($A32,'Løp (5)'!$B$7:$K$100,9,FALSE)),VLOOKUP($A32,'Løp (5)'!$B$7:$K$100,9,FALSE),"")</f>
      </c>
      <c r="L32" s="30">
        <f>IF(ISNUMBER(VLOOKUP($A32,'Løp (6)'!$B$7:$K$100,9,FALSE)),VLOOKUP($A32,'Løp (6)'!$B$7:$K$100,9,FALSE),"")</f>
      </c>
      <c r="M32" s="30">
        <f>IF(ISNUMBER(VLOOKUP($A32,'Løp (7)'!$B$7:$K$99,9,FALSE)),VLOOKUP($A32,'Løp (7)'!$B$7:$K$99,9,FALSE),"")</f>
      </c>
      <c r="N32" s="30">
        <f>IF(ISNUMBER(VLOOKUP($A32,'Løp (8)'!$B$7:$K$100,9,FALSE)),VLOOKUP($A32,'Løp (8)'!$B$7:$K$100,9,FALSE),"")</f>
      </c>
      <c r="O32" s="30">
        <f>IF(ISNUMBER(VLOOKUP($A32,'Løp (9)'!$B$7:$K$96,9,FALSE)),VLOOKUP($A32,'Løp (9)'!$B$7:$K$96,9,FALSE),"")</f>
      </c>
      <c r="P32" s="30">
        <f>IF(ISNUMBER(VLOOKUP($A32,'Løp (10)'!$B$7:$K$100,9,FALSE)),VLOOKUP($A32,'Løp (10)'!$B$7:$K$100,9,FALSE),"")</f>
      </c>
      <c r="Q32" s="30">
        <f>IF(ISNUMBER(VLOOKUP($A32,'Løp (11)'!$B$7:$K$100,9,FALSE)),VLOOKUP($A32,'Løp (11)'!$B$7:$K$100,9,FALSE),"")</f>
      </c>
      <c r="R32" s="30">
        <f>IF(ISNUMBER(VLOOKUP($A32,'Løp (12)'!$B$7:$K$100,9,FALSE)),VLOOKUP($A32,'Løp (12)'!$B$7:$K$100,9,FALSE),"")</f>
      </c>
      <c r="S32" s="30">
        <f>IF(ISNUMBER(VLOOKUP($A32,'Løp (13)'!$B$7:$K$100,9,FALSE)),VLOOKUP($A32,'Løp (13)'!$B$7:$K$100,9,FALSE),"")</f>
      </c>
      <c r="T32" s="30">
        <f>IF(ISNUMBER(VLOOKUP($A32,'Løp (14)'!$B$7:$K$100,9,FALSE)),VLOOKUP($A32,'Løp (14)'!$B$7:$K$100,9,FALSE),"")</f>
      </c>
      <c r="U32" s="30">
        <f>IF(ISNUMBER(VLOOKUP($A32,'Løp (15)'!$B$7:$K$100,9,FALSE)),VLOOKUP($A32,'Løp (15)'!$B$7:$K$100,9,FALSE),"")</f>
      </c>
      <c r="V32" s="31"/>
    </row>
    <row r="33" spans="1:22" ht="12.75">
      <c r="A33" s="155" t="s">
        <v>97</v>
      </c>
      <c r="B33" s="153">
        <v>2</v>
      </c>
      <c r="C33" s="28" t="str">
        <f>VLOOKUP(A33,'[1]Ark1'!$A$2:$C$100,3,FALSE)</f>
        <v>M</v>
      </c>
      <c r="D33" s="29">
        <f>COUNTIF(G33:U33,"&gt;0")</f>
        <v>0</v>
      </c>
      <c r="E33" s="25">
        <v>0</v>
      </c>
      <c r="F33" s="25">
        <f>SUM(G33:U33)</f>
        <v>0</v>
      </c>
      <c r="G33" s="30">
        <f>IF(ISNUMBER(VLOOKUP($A33,'Løp (1)'!$B$7:$K$97,9,FALSE)),VLOOKUP($A33,'Løp (1)'!$B$7:$K$97,9,FALSE),"")</f>
      </c>
      <c r="H33" s="30">
        <f>IF(ISNUMBER(VLOOKUP($A33,'Løp (2)'!$B$7:$K$101,9,FALSE)),VLOOKUP($A33,'Løp (2)'!$B$7:$K$101,9,FALSE),"")</f>
      </c>
      <c r="I33" s="30">
        <f>IF(ISNUMBER(VLOOKUP($A33,'Løp (3)'!$B$7:$K$100,9,FALSE)),VLOOKUP($A33,'Løp (3)'!$B$7:$K$100,9,FALSE),"")</f>
      </c>
      <c r="J33" s="30">
        <f>IF(ISNUMBER(VLOOKUP($A33,'Løp (4)'!$B$7:$K$100,9,FALSE)),VLOOKUP($A33,'Løp (4)'!$B$7:$K$100,9,FALSE),"")</f>
      </c>
      <c r="K33" s="30">
        <f>IF(ISNUMBER(VLOOKUP($A33,'Løp (5)'!$B$7:$K$100,9,FALSE)),VLOOKUP($A33,'Løp (5)'!$B$7:$K$100,9,FALSE),"")</f>
      </c>
      <c r="L33" s="30">
        <f>IF(ISNUMBER(VLOOKUP($A33,'Løp (6)'!$B$7:$K$100,9,FALSE)),VLOOKUP($A33,'Løp (6)'!$B$7:$K$100,9,FALSE),"")</f>
      </c>
      <c r="M33" s="30">
        <f>IF(ISNUMBER(VLOOKUP($A33,'Løp (7)'!$B$7:$K$99,9,FALSE)),VLOOKUP($A33,'Løp (7)'!$B$7:$K$99,9,FALSE),"")</f>
      </c>
      <c r="N33" s="30">
        <f>IF(ISNUMBER(VLOOKUP($A33,'Løp (8)'!$B$7:$K$100,9,FALSE)),VLOOKUP($A33,'Løp (8)'!$B$7:$K$100,9,FALSE),"")</f>
      </c>
      <c r="O33" s="30">
        <f>IF(ISNUMBER(VLOOKUP($A33,'Løp (9)'!$B$7:$K$96,9,FALSE)),VLOOKUP($A33,'Løp (9)'!$B$7:$K$96,9,FALSE),"")</f>
      </c>
      <c r="P33" s="30">
        <f>IF(ISNUMBER(VLOOKUP($A33,'Løp (10)'!$B$7:$K$100,9,FALSE)),VLOOKUP($A33,'Løp (10)'!$B$7:$K$100,9,FALSE),"")</f>
      </c>
      <c r="Q33" s="30">
        <f>IF(ISNUMBER(VLOOKUP($A33,'Løp (11)'!$B$7:$K$100,9,FALSE)),VLOOKUP($A33,'Løp (11)'!$B$7:$K$100,9,FALSE),"")</f>
      </c>
      <c r="R33" s="30">
        <f>IF(ISNUMBER(VLOOKUP($A33,'Løp (12)'!$B$7:$K$100,9,FALSE)),VLOOKUP($A33,'Løp (12)'!$B$7:$K$100,9,FALSE),"")</f>
      </c>
      <c r="S33" s="30">
        <f>IF(ISNUMBER(VLOOKUP($A33,'Løp (13)'!$B$7:$K$100,9,FALSE)),VLOOKUP($A33,'Løp (13)'!$B$7:$K$100,9,FALSE),"")</f>
      </c>
      <c r="T33" s="30">
        <f>IF(ISNUMBER(VLOOKUP($A33,'Løp (14)'!$B$7:$K$100,9,FALSE)),VLOOKUP($A33,'Løp (14)'!$B$7:$K$100,9,FALSE),"")</f>
      </c>
      <c r="U33" s="30">
        <f>IF(ISNUMBER(VLOOKUP($A33,'Løp (15)'!$B$7:$K$100,9,FALSE)),VLOOKUP($A33,'Løp (15)'!$B$7:$K$100,9,FALSE),"")</f>
      </c>
      <c r="V33" s="31"/>
    </row>
    <row r="34" spans="1:22" ht="12.75">
      <c r="A34" s="170" t="s">
        <v>98</v>
      </c>
      <c r="B34" s="153">
        <v>3</v>
      </c>
      <c r="C34" s="28" t="str">
        <f>VLOOKUP(A34,'[1]Ark1'!$A$2:$C$100,3,FALSE)</f>
        <v>M</v>
      </c>
      <c r="D34" s="29">
        <f>COUNTIF(G34:U34,"&gt;0")</f>
        <v>0</v>
      </c>
      <c r="E34" s="25">
        <v>0</v>
      </c>
      <c r="F34" s="25">
        <f>SUM(G34:U34)</f>
        <v>0</v>
      </c>
      <c r="G34" s="30">
        <f>IF(ISNUMBER(VLOOKUP($A34,'Løp (1)'!$B$7:$K$97,9,FALSE)),VLOOKUP($A34,'Løp (1)'!$B$7:$K$97,9,FALSE),"")</f>
      </c>
      <c r="H34" s="30">
        <f>IF(ISNUMBER(VLOOKUP($A34,'Løp (2)'!$B$7:$K$101,9,FALSE)),VLOOKUP($A34,'Løp (2)'!$B$7:$K$101,9,FALSE),"")</f>
      </c>
      <c r="I34" s="30">
        <f>IF(ISNUMBER(VLOOKUP($A34,'Løp (3)'!$B$7:$K$100,9,FALSE)),VLOOKUP($A34,'Løp (3)'!$B$7:$K$100,9,FALSE),"")</f>
      </c>
      <c r="J34" s="30">
        <f>IF(ISNUMBER(VLOOKUP($A34,'Løp (4)'!$B$7:$K$100,9,FALSE)),VLOOKUP($A34,'Løp (4)'!$B$7:$K$100,9,FALSE),"")</f>
      </c>
      <c r="K34" s="30">
        <f>IF(ISNUMBER(VLOOKUP($A34,'Løp (5)'!$B$7:$K$100,9,FALSE)),VLOOKUP($A34,'Løp (5)'!$B$7:$K$100,9,FALSE),"")</f>
      </c>
      <c r="L34" s="30">
        <f>IF(ISNUMBER(VLOOKUP($A34,'Løp (6)'!$B$7:$K$100,9,FALSE)),VLOOKUP($A34,'Løp (6)'!$B$7:$K$100,9,FALSE),"")</f>
      </c>
      <c r="M34" s="30">
        <f>IF(ISNUMBER(VLOOKUP($A34,'Løp (7)'!$B$7:$K$99,9,FALSE)),VLOOKUP($A34,'Løp (7)'!$B$7:$K$99,9,FALSE),"")</f>
      </c>
      <c r="N34" s="30">
        <f>IF(ISNUMBER(VLOOKUP($A34,'Løp (8)'!$B$7:$K$100,9,FALSE)),VLOOKUP($A34,'Løp (8)'!$B$7:$K$100,9,FALSE),"")</f>
      </c>
      <c r="O34" s="30">
        <f>IF(ISNUMBER(VLOOKUP($A34,'Løp (9)'!$B$7:$K$96,9,FALSE)),VLOOKUP($A34,'Løp (9)'!$B$7:$K$96,9,FALSE),"")</f>
      </c>
      <c r="P34" s="30">
        <f>IF(ISNUMBER(VLOOKUP($A34,'Løp (10)'!$B$7:$K$100,9,FALSE)),VLOOKUP($A34,'Løp (10)'!$B$7:$K$100,9,FALSE),"")</f>
      </c>
      <c r="Q34" s="30">
        <f>IF(ISNUMBER(VLOOKUP($A34,'Løp (11)'!$B$7:$K$100,9,FALSE)),VLOOKUP($A34,'Løp (11)'!$B$7:$K$100,9,FALSE),"")</f>
      </c>
      <c r="R34" s="30">
        <f>IF(ISNUMBER(VLOOKUP($A34,'Løp (12)'!$B$7:$K$100,9,FALSE)),VLOOKUP($A34,'Løp (12)'!$B$7:$K$100,9,FALSE),"")</f>
      </c>
      <c r="S34" s="30">
        <f>IF(ISNUMBER(VLOOKUP($A34,'Løp (13)'!$B$7:$K$100,9,FALSE)),VLOOKUP($A34,'Løp (13)'!$B$7:$K$100,9,FALSE),"")</f>
      </c>
      <c r="T34" s="30">
        <f>IF(ISNUMBER(VLOOKUP($A34,'Løp (14)'!$B$7:$K$100,9,FALSE)),VLOOKUP($A34,'Løp (14)'!$B$7:$K$100,9,FALSE),"")</f>
      </c>
      <c r="U34" s="30">
        <f>IF(ISNUMBER(VLOOKUP($A34,'Løp (15)'!$B$7:$K$100,9,FALSE)),VLOOKUP($A34,'Løp (15)'!$B$7:$K$100,9,FALSE),"")</f>
      </c>
      <c r="V34" s="31"/>
    </row>
    <row r="35" spans="1:22" ht="12.75">
      <c r="A35" s="155" t="s">
        <v>99</v>
      </c>
      <c r="B35" s="153">
        <v>4</v>
      </c>
      <c r="C35" s="28" t="str">
        <f>VLOOKUP(A35,'[1]Ark1'!$A$2:$C$100,3,FALSE)</f>
        <v>M</v>
      </c>
      <c r="D35" s="29">
        <f>COUNTIF(G35:U35,"&gt;0")</f>
        <v>0</v>
      </c>
      <c r="E35" s="25">
        <v>0</v>
      </c>
      <c r="F35" s="25">
        <f>SUM(G35:U35)</f>
        <v>0</v>
      </c>
      <c r="G35" s="30">
        <f>IF(ISNUMBER(VLOOKUP($A35,'Løp (1)'!$B$7:$K$97,9,FALSE)),VLOOKUP($A35,'Løp (1)'!$B$7:$K$97,9,FALSE),"")</f>
      </c>
      <c r="H35" s="30">
        <f>IF(ISNUMBER(VLOOKUP($A35,'Løp (2)'!$B$7:$K$101,9,FALSE)),VLOOKUP($A35,'Løp (2)'!$B$7:$K$101,9,FALSE),"")</f>
      </c>
      <c r="I35" s="30">
        <f>IF(ISNUMBER(VLOOKUP($A35,'Løp (3)'!$B$7:$K$100,9,FALSE)),VLOOKUP($A35,'Løp (3)'!$B$7:$K$100,9,FALSE),"")</f>
      </c>
      <c r="J35" s="30">
        <f>IF(ISNUMBER(VLOOKUP($A35,'Løp (4)'!$B$7:$K$100,9,FALSE)),VLOOKUP($A35,'Løp (4)'!$B$7:$K$100,9,FALSE),"")</f>
      </c>
      <c r="K35" s="30">
        <f>IF(ISNUMBER(VLOOKUP($A35,'Løp (5)'!$B$7:$K$100,9,FALSE)),VLOOKUP($A35,'Løp (5)'!$B$7:$K$100,9,FALSE),"")</f>
      </c>
      <c r="L35" s="30">
        <f>IF(ISNUMBER(VLOOKUP($A35,'Løp (6)'!$B$7:$K$100,9,FALSE)),VLOOKUP($A35,'Løp (6)'!$B$7:$K$100,9,FALSE),"")</f>
      </c>
      <c r="M35" s="30">
        <f>IF(ISNUMBER(VLOOKUP($A35,'Løp (7)'!$B$7:$K$99,9,FALSE)),VLOOKUP($A35,'Løp (7)'!$B$7:$K$99,9,FALSE),"")</f>
      </c>
      <c r="N35" s="30">
        <f>IF(ISNUMBER(VLOOKUP($A35,'Løp (8)'!$B$7:$K$100,9,FALSE)),VLOOKUP($A35,'Løp (8)'!$B$7:$K$100,9,FALSE),"")</f>
      </c>
      <c r="O35" s="30">
        <f>IF(ISNUMBER(VLOOKUP($A35,'Løp (9)'!$B$7:$K$96,9,FALSE)),VLOOKUP($A35,'Løp (9)'!$B$7:$K$96,9,FALSE),"")</f>
      </c>
      <c r="P35" s="30">
        <f>IF(ISNUMBER(VLOOKUP($A35,'Løp (10)'!$B$7:$K$100,9,FALSE)),VLOOKUP($A35,'Løp (10)'!$B$7:$K$100,9,FALSE),"")</f>
      </c>
      <c r="Q35" s="30">
        <f>IF(ISNUMBER(VLOOKUP($A35,'Løp (11)'!$B$7:$K$100,9,FALSE)),VLOOKUP($A35,'Løp (11)'!$B$7:$K$100,9,FALSE),"")</f>
      </c>
      <c r="R35" s="30">
        <f>IF(ISNUMBER(VLOOKUP($A35,'Løp (12)'!$B$7:$K$100,9,FALSE)),VLOOKUP($A35,'Løp (12)'!$B$7:$K$100,9,FALSE),"")</f>
      </c>
      <c r="S35" s="30">
        <f>IF(ISNUMBER(VLOOKUP($A35,'Løp (13)'!$B$7:$K$100,9,FALSE)),VLOOKUP($A35,'Løp (13)'!$B$7:$K$100,9,FALSE),"")</f>
      </c>
      <c r="T35" s="30">
        <f>IF(ISNUMBER(VLOOKUP($A35,'Løp (14)'!$B$7:$K$100,9,FALSE)),VLOOKUP($A35,'Løp (14)'!$B$7:$K$100,9,FALSE),"")</f>
      </c>
      <c r="U35" s="30">
        <f>IF(ISNUMBER(VLOOKUP($A35,'Løp (15)'!$B$7:$K$100,9,FALSE)),VLOOKUP($A35,'Løp (15)'!$B$7:$K$100,9,FALSE),"")</f>
      </c>
      <c r="V35" s="31"/>
    </row>
    <row r="36" spans="1:22" ht="12.75">
      <c r="A36" s="155" t="s">
        <v>100</v>
      </c>
      <c r="B36" s="153">
        <v>5</v>
      </c>
      <c r="C36" s="28" t="str">
        <f>VLOOKUP(A36,'[1]Ark1'!$A$2:$C$100,3,FALSE)</f>
        <v>D</v>
      </c>
      <c r="D36" s="29">
        <f>COUNTIF(G36:U36,"&gt;0")</f>
        <v>0</v>
      </c>
      <c r="E36" s="25">
        <v>0</v>
      </c>
      <c r="F36" s="25">
        <f>SUM(G36:U36)</f>
        <v>0</v>
      </c>
      <c r="G36" s="30">
        <f>IF(ISNUMBER(VLOOKUP($A36,'Løp (1)'!$B$7:$K$97,9,FALSE)),VLOOKUP($A36,'Løp (1)'!$B$7:$K$97,9,FALSE),"")</f>
      </c>
      <c r="H36" s="30">
        <f>IF(ISNUMBER(VLOOKUP($A36,'Løp (2)'!$B$7:$K$101,9,FALSE)),VLOOKUP($A36,'Løp (2)'!$B$7:$K$101,9,FALSE),"")</f>
      </c>
      <c r="I36" s="30">
        <f>IF(ISNUMBER(VLOOKUP($A36,'Løp (3)'!$B$7:$K$100,9,FALSE)),VLOOKUP($A36,'Løp (3)'!$B$7:$K$100,9,FALSE),"")</f>
      </c>
      <c r="J36" s="30">
        <f>IF(ISNUMBER(VLOOKUP($A36,'Løp (4)'!$B$7:$K$100,9,FALSE)),VLOOKUP($A36,'Løp (4)'!$B$7:$K$100,9,FALSE),"")</f>
      </c>
      <c r="K36" s="30">
        <f>IF(ISNUMBER(VLOOKUP($A36,'Løp (5)'!$B$7:$K$100,9,FALSE)),VLOOKUP($A36,'Løp (5)'!$B$7:$K$100,9,FALSE),"")</f>
      </c>
      <c r="L36" s="30">
        <f>IF(ISNUMBER(VLOOKUP($A36,'Løp (6)'!$B$7:$K$100,9,FALSE)),VLOOKUP($A36,'Løp (6)'!$B$7:$K$100,9,FALSE),"")</f>
      </c>
      <c r="M36" s="30">
        <f>IF(ISNUMBER(VLOOKUP($A36,'Løp (7)'!$B$7:$K$99,9,FALSE)),VLOOKUP($A36,'Løp (7)'!$B$7:$K$99,9,FALSE),"")</f>
      </c>
      <c r="N36" s="30">
        <f>IF(ISNUMBER(VLOOKUP($A36,'Løp (8)'!$B$7:$K$100,9,FALSE)),VLOOKUP($A36,'Løp (8)'!$B$7:$K$100,9,FALSE),"")</f>
      </c>
      <c r="O36" s="30">
        <f>IF(ISNUMBER(VLOOKUP($A36,'Løp (9)'!$B$7:$K$96,9,FALSE)),VLOOKUP($A36,'Løp (9)'!$B$7:$K$96,9,FALSE),"")</f>
      </c>
      <c r="P36" s="30">
        <f>IF(ISNUMBER(VLOOKUP($A36,'Løp (10)'!$B$7:$K$100,9,FALSE)),VLOOKUP($A36,'Løp (10)'!$B$7:$K$100,9,FALSE),"")</f>
      </c>
      <c r="Q36" s="30">
        <f>IF(ISNUMBER(VLOOKUP($A36,'Løp (11)'!$B$7:$K$100,9,FALSE)),VLOOKUP($A36,'Løp (11)'!$B$7:$K$100,9,FALSE),"")</f>
      </c>
      <c r="R36" s="30">
        <f>IF(ISNUMBER(VLOOKUP($A36,'Løp (12)'!$B$7:$K$100,9,FALSE)),VLOOKUP($A36,'Løp (12)'!$B$7:$K$100,9,FALSE),"")</f>
      </c>
      <c r="S36" s="30">
        <f>IF(ISNUMBER(VLOOKUP($A36,'Løp (13)'!$B$7:$K$100,9,FALSE)),VLOOKUP($A36,'Løp (13)'!$B$7:$K$100,9,FALSE),"")</f>
      </c>
      <c r="T36" s="30">
        <f>IF(ISNUMBER(VLOOKUP($A36,'Løp (14)'!$B$7:$K$100,9,FALSE)),VLOOKUP($A36,'Løp (14)'!$B$7:$K$100,9,FALSE),"")</f>
      </c>
      <c r="U36" s="30">
        <f>IF(ISNUMBER(VLOOKUP($A36,'Løp (15)'!$B$7:$K$100,9,FALSE)),VLOOKUP($A36,'Løp (15)'!$B$7:$K$100,9,FALSE),"")</f>
      </c>
      <c r="V36" s="31"/>
    </row>
    <row r="37" spans="1:22" ht="12.75">
      <c r="A37" s="170" t="s">
        <v>178</v>
      </c>
      <c r="B37" s="153">
        <v>6</v>
      </c>
      <c r="C37" s="28" t="str">
        <f>VLOOKUP(A37,'[1]Ark1'!$A$2:$C$100,3,FALSE)</f>
        <v>M</v>
      </c>
      <c r="D37" s="29">
        <f>COUNTIF(G37:U37,"&gt;0")</f>
        <v>0</v>
      </c>
      <c r="E37" s="25">
        <v>0</v>
      </c>
      <c r="F37" s="25">
        <f aca="true" t="shared" si="3" ref="F37:F46">SUM(G37:U37)</f>
        <v>0</v>
      </c>
      <c r="G37" s="30">
        <f>IF(ISNUMBER(VLOOKUP($A37,'Løp (1)'!$B$7:$K$97,9,FALSE)),VLOOKUP($A37,'Løp (1)'!$B$7:$K$97,9,FALSE),"")</f>
      </c>
      <c r="H37" s="30">
        <f>IF(ISNUMBER(VLOOKUP($A37,'Løp (2)'!$B$7:$K$101,9,FALSE)),VLOOKUP($A37,'Løp (2)'!$B$7:$K$101,9,FALSE),"")</f>
      </c>
      <c r="I37" s="30">
        <f>IF(ISNUMBER(VLOOKUP($A37,'Løp (3)'!$B$7:$K$100,9,FALSE)),VLOOKUP($A37,'Løp (3)'!$B$7:$K$100,9,FALSE),"")</f>
      </c>
      <c r="J37" s="30">
        <f>IF(ISNUMBER(VLOOKUP($A37,'Løp (4)'!$B$7:$K$100,9,FALSE)),VLOOKUP($A37,'Løp (4)'!$B$7:$K$100,9,FALSE),"")</f>
      </c>
      <c r="K37" s="30">
        <f>IF(ISNUMBER(VLOOKUP($A37,'Løp (5)'!$B$7:$K$100,9,FALSE)),VLOOKUP($A37,'Løp (5)'!$B$7:$K$100,9,FALSE),"")</f>
      </c>
      <c r="L37" s="30">
        <f>IF(ISNUMBER(VLOOKUP($A37,'Løp (6)'!$B$7:$K$100,9,FALSE)),VLOOKUP($A37,'Løp (6)'!$B$7:$K$100,9,FALSE),"")</f>
      </c>
      <c r="M37" s="30">
        <f>IF(ISNUMBER(VLOOKUP($A37,'Løp (7)'!$B$7:$K$99,9,FALSE)),VLOOKUP($A37,'Løp (7)'!$B$7:$K$99,9,FALSE),"")</f>
      </c>
      <c r="N37" s="30">
        <f>IF(ISNUMBER(VLOOKUP($A37,'Løp (8)'!$B$7:$K$100,9,FALSE)),VLOOKUP($A37,'Løp (8)'!$B$7:$K$100,9,FALSE),"")</f>
      </c>
      <c r="O37" s="30">
        <f>IF(ISNUMBER(VLOOKUP($A37,'Løp (9)'!$B$7:$K$96,9,FALSE)),VLOOKUP($A37,'Løp (9)'!$B$7:$K$96,9,FALSE),"")</f>
      </c>
      <c r="P37" s="30">
        <f>IF(ISNUMBER(VLOOKUP($A37,'Løp (10)'!$B$7:$K$100,9,FALSE)),VLOOKUP($A37,'Løp (10)'!$B$7:$K$100,9,FALSE),"")</f>
      </c>
      <c r="Q37" s="30">
        <f>IF(ISNUMBER(VLOOKUP($A37,'Løp (11)'!$B$7:$K$100,9,FALSE)),VLOOKUP($A37,'Løp (11)'!$B$7:$K$100,9,FALSE),"")</f>
      </c>
      <c r="R37" s="30">
        <f>IF(ISNUMBER(VLOOKUP($A37,'Løp (12)'!$B$7:$K$100,9,FALSE)),VLOOKUP($A37,'Løp (12)'!$B$7:$K$100,9,FALSE),"")</f>
      </c>
      <c r="S37" s="30">
        <f>IF(ISNUMBER(VLOOKUP($A37,'Løp (13)'!$B$7:$K$100,9,FALSE)),VLOOKUP($A37,'Løp (13)'!$B$7:$K$100,9,FALSE),"")</f>
      </c>
      <c r="T37" s="30">
        <f>IF(ISNUMBER(VLOOKUP($A37,'Løp (14)'!$B$7:$K$100,9,FALSE)),VLOOKUP($A37,'Løp (14)'!$B$7:$K$100,9,FALSE),"")</f>
      </c>
      <c r="U37" s="30">
        <f>IF(ISNUMBER(VLOOKUP($A37,'Løp (15)'!$B$7:$K$100,9,FALSE)),VLOOKUP($A37,'Løp (15)'!$B$7:$K$100,9,FALSE),"")</f>
      </c>
      <c r="V37" s="31"/>
    </row>
    <row r="38" spans="1:22" ht="12.75">
      <c r="A38" s="155" t="s">
        <v>101</v>
      </c>
      <c r="B38" s="153">
        <v>7</v>
      </c>
      <c r="C38" s="28" t="str">
        <f>VLOOKUP(A38,'[1]Ark1'!$A$2:$C$100,3,FALSE)</f>
        <v>M</v>
      </c>
      <c r="D38" s="29">
        <f>COUNTIF(G38:U38,"&gt;0")</f>
        <v>0</v>
      </c>
      <c r="E38" s="25">
        <v>0</v>
      </c>
      <c r="F38" s="25">
        <f t="shared" si="3"/>
        <v>0</v>
      </c>
      <c r="G38" s="30">
        <f>IF(ISNUMBER(VLOOKUP($A38,'Løp (1)'!$B$7:$K$97,9,FALSE)),VLOOKUP($A38,'Løp (1)'!$B$7:$K$97,9,FALSE),"")</f>
      </c>
      <c r="H38" s="30">
        <f>IF(ISNUMBER(VLOOKUP($A38,'Løp (2)'!$B$7:$K$101,9,FALSE)),VLOOKUP($A38,'Løp (2)'!$B$7:$K$101,9,FALSE),"")</f>
      </c>
      <c r="I38" s="30">
        <f>IF(ISNUMBER(VLOOKUP($A38,'Løp (3)'!$B$7:$K$100,9,FALSE)),VLOOKUP($A38,'Løp (3)'!$B$7:$K$100,9,FALSE),"")</f>
      </c>
      <c r="J38" s="30">
        <f>IF(ISNUMBER(VLOOKUP($A38,'Løp (4)'!$B$7:$K$100,9,FALSE)),VLOOKUP($A38,'Løp (4)'!$B$7:$K$100,9,FALSE),"")</f>
      </c>
      <c r="K38" s="30">
        <f>IF(ISNUMBER(VLOOKUP($A38,'Løp (5)'!$B$7:$K$100,9,FALSE)),VLOOKUP($A38,'Løp (5)'!$B$7:$K$100,9,FALSE),"")</f>
      </c>
      <c r="L38" s="30">
        <f>IF(ISNUMBER(VLOOKUP($A38,'Løp (6)'!$B$7:$K$100,9,FALSE)),VLOOKUP($A38,'Løp (6)'!$B$7:$K$100,9,FALSE),"")</f>
      </c>
      <c r="M38" s="30">
        <f>IF(ISNUMBER(VLOOKUP($A38,'Løp (7)'!$B$7:$K$99,9,FALSE)),VLOOKUP($A38,'Løp (7)'!$B$7:$K$99,9,FALSE),"")</f>
      </c>
      <c r="N38" s="30">
        <f>IF(ISNUMBER(VLOOKUP($A38,'Løp (8)'!$B$7:$K$100,9,FALSE)),VLOOKUP($A38,'Løp (8)'!$B$7:$K$100,9,FALSE),"")</f>
      </c>
      <c r="O38" s="30">
        <f>IF(ISNUMBER(VLOOKUP($A38,'Løp (9)'!$B$7:$K$96,9,FALSE)),VLOOKUP($A38,'Løp (9)'!$B$7:$K$96,9,FALSE),"")</f>
      </c>
      <c r="P38" s="30">
        <f>IF(ISNUMBER(VLOOKUP($A38,'Løp (10)'!$B$7:$K$100,9,FALSE)),VLOOKUP($A38,'Løp (10)'!$B$7:$K$100,9,FALSE),"")</f>
      </c>
      <c r="Q38" s="30">
        <f>IF(ISNUMBER(VLOOKUP($A38,'Løp (11)'!$B$7:$K$100,9,FALSE)),VLOOKUP($A38,'Løp (11)'!$B$7:$K$100,9,FALSE),"")</f>
      </c>
      <c r="R38" s="30">
        <f>IF(ISNUMBER(VLOOKUP($A38,'Løp (12)'!$B$7:$K$100,9,FALSE)),VLOOKUP($A38,'Løp (12)'!$B$7:$K$100,9,FALSE),"")</f>
      </c>
      <c r="S38" s="30">
        <f>IF(ISNUMBER(VLOOKUP($A38,'Løp (13)'!$B$7:$K$100,9,FALSE)),VLOOKUP($A38,'Løp (13)'!$B$7:$K$100,9,FALSE),"")</f>
      </c>
      <c r="T38" s="30">
        <f>IF(ISNUMBER(VLOOKUP($A38,'Løp (14)'!$B$7:$K$100,9,FALSE)),VLOOKUP($A38,'Løp (14)'!$B$7:$K$100,9,FALSE),"")</f>
      </c>
      <c r="U38" s="30">
        <f>IF(ISNUMBER(VLOOKUP($A38,'Løp (15)'!$B$7:$K$100,9,FALSE)),VLOOKUP($A38,'Løp (15)'!$B$7:$K$100,9,FALSE),"")</f>
      </c>
      <c r="V38" s="31"/>
    </row>
    <row r="39" spans="1:22" ht="12.75">
      <c r="A39" s="155" t="s">
        <v>102</v>
      </c>
      <c r="B39" s="153">
        <v>8</v>
      </c>
      <c r="C39" s="28" t="str">
        <f>VLOOKUP(A39,'[1]Ark1'!$A$2:$C$100,3,FALSE)</f>
        <v>M</v>
      </c>
      <c r="D39" s="29">
        <f>COUNTIF(G39:U39,"&gt;0")</f>
        <v>0</v>
      </c>
      <c r="E39" s="25">
        <v>0</v>
      </c>
      <c r="F39" s="25">
        <f t="shared" si="3"/>
        <v>0</v>
      </c>
      <c r="G39" s="30">
        <f>IF(ISNUMBER(VLOOKUP($A39,'Løp (1)'!$B$7:$K$97,9,FALSE)),VLOOKUP($A39,'Løp (1)'!$B$7:$K$97,9,FALSE),"")</f>
      </c>
      <c r="H39" s="30">
        <f>IF(ISNUMBER(VLOOKUP($A39,'Løp (2)'!$B$7:$K$101,9,FALSE)),VLOOKUP($A39,'Løp (2)'!$B$7:$K$101,9,FALSE),"")</f>
      </c>
      <c r="I39" s="30">
        <f>IF(ISNUMBER(VLOOKUP($A39,'Løp (3)'!$B$7:$K$100,9,FALSE)),VLOOKUP($A39,'Løp (3)'!$B$7:$K$100,9,FALSE),"")</f>
      </c>
      <c r="J39" s="30">
        <f>IF(ISNUMBER(VLOOKUP($A39,'Løp (4)'!$B$7:$K$100,9,FALSE)),VLOOKUP($A39,'Løp (4)'!$B$7:$K$100,9,FALSE),"")</f>
      </c>
      <c r="K39" s="30">
        <f>IF(ISNUMBER(VLOOKUP($A39,'Løp (5)'!$B$7:$K$100,9,FALSE)),VLOOKUP($A39,'Løp (5)'!$B$7:$K$100,9,FALSE),"")</f>
      </c>
      <c r="L39" s="30">
        <f>IF(ISNUMBER(VLOOKUP($A39,'Løp (6)'!$B$7:$K$100,9,FALSE)),VLOOKUP($A39,'Løp (6)'!$B$7:$K$100,9,FALSE),"")</f>
      </c>
      <c r="M39" s="30">
        <f>IF(ISNUMBER(VLOOKUP($A39,'Løp (7)'!$B$7:$K$99,9,FALSE)),VLOOKUP($A39,'Løp (7)'!$B$7:$K$99,9,FALSE),"")</f>
      </c>
      <c r="N39" s="30">
        <f>IF(ISNUMBER(VLOOKUP($A39,'Løp (8)'!$B$7:$K$100,9,FALSE)),VLOOKUP($A39,'Løp (8)'!$B$7:$K$100,9,FALSE),"")</f>
      </c>
      <c r="O39" s="30">
        <f>IF(ISNUMBER(VLOOKUP($A39,'Løp (9)'!$B$7:$K$96,9,FALSE)),VLOOKUP($A39,'Løp (9)'!$B$7:$K$96,9,FALSE),"")</f>
      </c>
      <c r="P39" s="30">
        <f>IF(ISNUMBER(VLOOKUP($A39,'Løp (10)'!$B$7:$K$100,9,FALSE)),VLOOKUP($A39,'Løp (10)'!$B$7:$K$100,9,FALSE),"")</f>
      </c>
      <c r="Q39" s="30">
        <f>IF(ISNUMBER(VLOOKUP($A39,'Løp (11)'!$B$7:$K$100,9,FALSE)),VLOOKUP($A39,'Løp (11)'!$B$7:$K$100,9,FALSE),"")</f>
      </c>
      <c r="R39" s="30">
        <f>IF(ISNUMBER(VLOOKUP($A39,'Løp (12)'!$B$7:$K$100,9,FALSE)),VLOOKUP($A39,'Løp (12)'!$B$7:$K$100,9,FALSE),"")</f>
      </c>
      <c r="S39" s="30">
        <f>IF(ISNUMBER(VLOOKUP($A39,'Løp (13)'!$B$7:$K$100,9,FALSE)),VLOOKUP($A39,'Løp (13)'!$B$7:$K$100,9,FALSE),"")</f>
      </c>
      <c r="T39" s="30">
        <f>IF(ISNUMBER(VLOOKUP($A39,'Løp (14)'!$B$7:$K$100,9,FALSE)),VLOOKUP($A39,'Løp (14)'!$B$7:$K$100,9,FALSE),"")</f>
      </c>
      <c r="U39" s="30">
        <f>IF(ISNUMBER(VLOOKUP($A39,'Løp (15)'!$B$7:$K$100,9,FALSE)),VLOOKUP($A39,'Løp (15)'!$B$7:$K$100,9,FALSE),"")</f>
      </c>
      <c r="V39" s="31"/>
    </row>
    <row r="40" spans="1:22" ht="12.75">
      <c r="A40" s="170" t="s">
        <v>103</v>
      </c>
      <c r="B40" s="153">
        <v>10</v>
      </c>
      <c r="C40" s="28" t="str">
        <f>VLOOKUP(A40,'[1]Ark1'!$A$2:$C$100,3,FALSE)</f>
        <v>M</v>
      </c>
      <c r="D40" s="29">
        <f>COUNTIF(G40:U40,"&gt;0")</f>
        <v>0</v>
      </c>
      <c r="E40" s="25">
        <v>0</v>
      </c>
      <c r="F40" s="25">
        <f t="shared" si="3"/>
        <v>0</v>
      </c>
      <c r="G40" s="30">
        <f>IF(ISNUMBER(VLOOKUP($A40,'Løp (1)'!$B$7:$K$97,9,FALSE)),VLOOKUP($A40,'Løp (1)'!$B$7:$K$97,9,FALSE),"")</f>
      </c>
      <c r="H40" s="30">
        <f>IF(ISNUMBER(VLOOKUP($A40,'Løp (2)'!$B$7:$K$101,9,FALSE)),VLOOKUP($A40,'Løp (2)'!$B$7:$K$101,9,FALSE),"")</f>
      </c>
      <c r="I40" s="30">
        <f>IF(ISNUMBER(VLOOKUP($A40,'Løp (3)'!$B$7:$K$100,9,FALSE)),VLOOKUP($A40,'Løp (3)'!$B$7:$K$100,9,FALSE),"")</f>
      </c>
      <c r="J40" s="30">
        <f>IF(ISNUMBER(VLOOKUP($A40,'Løp (4)'!$B$7:$K$100,9,FALSE)),VLOOKUP($A40,'Løp (4)'!$B$7:$K$100,9,FALSE),"")</f>
      </c>
      <c r="K40" s="30">
        <f>IF(ISNUMBER(VLOOKUP($A40,'Løp (5)'!$B$7:$K$100,9,FALSE)),VLOOKUP($A40,'Løp (5)'!$B$7:$K$100,9,FALSE),"")</f>
      </c>
      <c r="L40" s="30">
        <f>IF(ISNUMBER(VLOOKUP($A40,'Løp (6)'!$B$7:$K$100,9,FALSE)),VLOOKUP($A40,'Løp (6)'!$B$7:$K$100,9,FALSE),"")</f>
      </c>
      <c r="M40" s="30">
        <f>IF(ISNUMBER(VLOOKUP($A40,'Løp (7)'!$B$7:$K$99,9,FALSE)),VLOOKUP($A40,'Løp (7)'!$B$7:$K$99,9,FALSE),"")</f>
      </c>
      <c r="N40" s="30">
        <f>IF(ISNUMBER(VLOOKUP($A40,'Løp (8)'!$B$7:$K$100,9,FALSE)),VLOOKUP($A40,'Løp (8)'!$B$7:$K$100,9,FALSE),"")</f>
      </c>
      <c r="O40" s="30">
        <f>IF(ISNUMBER(VLOOKUP($A40,'Løp (9)'!$B$7:$K$96,9,FALSE)),VLOOKUP($A40,'Løp (9)'!$B$7:$K$96,9,FALSE),"")</f>
      </c>
      <c r="P40" s="30">
        <f>IF(ISNUMBER(VLOOKUP($A40,'Løp (10)'!$B$7:$K$100,9,FALSE)),VLOOKUP($A40,'Løp (10)'!$B$7:$K$100,9,FALSE),"")</f>
      </c>
      <c r="Q40" s="30">
        <f>IF(ISNUMBER(VLOOKUP($A40,'Løp (11)'!$B$7:$K$100,9,FALSE)),VLOOKUP($A40,'Løp (11)'!$B$7:$K$100,9,FALSE),"")</f>
      </c>
      <c r="R40" s="30">
        <f>IF(ISNUMBER(VLOOKUP($A40,'Løp (12)'!$B$7:$K$100,9,FALSE)),VLOOKUP($A40,'Løp (12)'!$B$7:$K$100,9,FALSE),"")</f>
      </c>
      <c r="S40" s="30">
        <f>IF(ISNUMBER(VLOOKUP($A40,'Løp (13)'!$B$7:$K$100,9,FALSE)),VLOOKUP($A40,'Løp (13)'!$B$7:$K$100,9,FALSE),"")</f>
      </c>
      <c r="T40" s="30">
        <f>IF(ISNUMBER(VLOOKUP($A40,'Løp (14)'!$B$7:$K$100,9,FALSE)),VLOOKUP($A40,'Løp (14)'!$B$7:$K$100,9,FALSE),"")</f>
      </c>
      <c r="U40" s="30">
        <f>IF(ISNUMBER(VLOOKUP($A40,'Løp (15)'!$B$7:$K$100,9,FALSE)),VLOOKUP($A40,'Løp (15)'!$B$7:$K$100,9,FALSE),"")</f>
      </c>
      <c r="V40" s="31"/>
    </row>
    <row r="41" spans="1:22" ht="12.75">
      <c r="A41" s="155" t="s">
        <v>173</v>
      </c>
      <c r="B41" s="153">
        <v>12</v>
      </c>
      <c r="C41" s="28" t="str">
        <f>VLOOKUP(A41,'[1]Ark1'!$A$2:$C$100,3,FALSE)</f>
        <v>M</v>
      </c>
      <c r="D41" s="29">
        <f>COUNTIF(G41:U41,"&gt;0")</f>
        <v>0</v>
      </c>
      <c r="E41" s="25">
        <v>0</v>
      </c>
      <c r="F41" s="25">
        <f t="shared" si="3"/>
        <v>0</v>
      </c>
      <c r="G41" s="30">
        <f>IF(ISNUMBER(VLOOKUP($A41,'Løp (1)'!$B$7:$K$97,9,FALSE)),VLOOKUP($A41,'Løp (1)'!$B$7:$K$97,9,FALSE),"")</f>
      </c>
      <c r="H41" s="30">
        <f>IF(ISNUMBER(VLOOKUP($A41,'Løp (2)'!$B$7:$K$101,9,FALSE)),VLOOKUP($A41,'Løp (2)'!$B$7:$K$101,9,FALSE),"")</f>
      </c>
      <c r="I41" s="30">
        <f>IF(ISNUMBER(VLOOKUP($A41,'Løp (3)'!$B$7:$K$100,9,FALSE)),VLOOKUP($A41,'Løp (3)'!$B$7:$K$100,9,FALSE),"")</f>
      </c>
      <c r="J41" s="30">
        <f>IF(ISNUMBER(VLOOKUP($A41,'Løp (4)'!$B$7:$K$100,9,FALSE)),VLOOKUP($A41,'Løp (4)'!$B$7:$K$100,9,FALSE),"")</f>
      </c>
      <c r="K41" s="30">
        <f>IF(ISNUMBER(VLOOKUP($A41,'Løp (5)'!$B$7:$K$100,9,FALSE)),VLOOKUP($A41,'Løp (5)'!$B$7:$K$100,9,FALSE),"")</f>
      </c>
      <c r="L41" s="30">
        <f>IF(ISNUMBER(VLOOKUP($A41,'Løp (6)'!$B$7:$K$100,9,FALSE)),VLOOKUP($A41,'Løp (6)'!$B$7:$K$100,9,FALSE),"")</f>
      </c>
      <c r="M41" s="30">
        <f>IF(ISNUMBER(VLOOKUP($A41,'Løp (7)'!$B$7:$K$99,9,FALSE)),VLOOKUP($A41,'Løp (7)'!$B$7:$K$99,9,FALSE),"")</f>
      </c>
      <c r="N41" s="30">
        <f>IF(ISNUMBER(VLOOKUP($A41,'Løp (8)'!$B$7:$K$100,9,FALSE)),VLOOKUP($A41,'Løp (8)'!$B$7:$K$100,9,FALSE),"")</f>
      </c>
      <c r="O41" s="30">
        <f>IF(ISNUMBER(VLOOKUP($A41,'Løp (9)'!$B$7:$K$96,9,FALSE)),VLOOKUP($A41,'Løp (9)'!$B$7:$K$96,9,FALSE),"")</f>
      </c>
      <c r="P41" s="30">
        <f>IF(ISNUMBER(VLOOKUP($A41,'Løp (10)'!$B$7:$K$100,9,FALSE)),VLOOKUP($A41,'Løp (10)'!$B$7:$K$100,9,FALSE),"")</f>
      </c>
      <c r="Q41" s="30">
        <f>IF(ISNUMBER(VLOOKUP($A41,'Løp (11)'!$B$7:$K$100,9,FALSE)),VLOOKUP($A41,'Løp (11)'!$B$7:$K$100,9,FALSE),"")</f>
      </c>
      <c r="R41" s="30">
        <f>IF(ISNUMBER(VLOOKUP($A41,'Løp (12)'!$B$7:$K$100,9,FALSE)),VLOOKUP($A41,'Løp (12)'!$B$7:$K$100,9,FALSE),"")</f>
      </c>
      <c r="S41" s="30">
        <f>IF(ISNUMBER(VLOOKUP($A41,'Løp (13)'!$B$7:$K$100,9,FALSE)),VLOOKUP($A41,'Løp (13)'!$B$7:$K$100,9,FALSE),"")</f>
      </c>
      <c r="T41" s="30">
        <f>IF(ISNUMBER(VLOOKUP($A41,'Løp (14)'!$B$7:$K$100,9,FALSE)),VLOOKUP($A41,'Løp (14)'!$B$7:$K$100,9,FALSE),"")</f>
      </c>
      <c r="U41" s="30">
        <f>IF(ISNUMBER(VLOOKUP($A41,'Løp (15)'!$B$7:$K$100,9,FALSE)),VLOOKUP($A41,'Løp (15)'!$B$7:$K$100,9,FALSE),"")</f>
      </c>
      <c r="V41" s="31"/>
    </row>
    <row r="42" spans="1:22" ht="12.75">
      <c r="A42" s="170" t="s">
        <v>104</v>
      </c>
      <c r="B42" s="153">
        <v>14</v>
      </c>
      <c r="C42" s="28" t="str">
        <f>VLOOKUP(A42,'[1]Ark1'!$A$2:$C$100,3,FALSE)</f>
        <v>M</v>
      </c>
      <c r="D42" s="29">
        <f>COUNTIF(G42:U42,"&gt;0")</f>
        <v>0</v>
      </c>
      <c r="E42" s="25">
        <v>0</v>
      </c>
      <c r="F42" s="25">
        <f t="shared" si="3"/>
        <v>0</v>
      </c>
      <c r="G42" s="30">
        <f>IF(ISNUMBER(VLOOKUP($A42,'Løp (1)'!$B$7:$K$97,9,FALSE)),VLOOKUP($A42,'Løp (1)'!$B$7:$K$97,9,FALSE),"")</f>
      </c>
      <c r="H42" s="30">
        <f>IF(ISNUMBER(VLOOKUP($A42,'Løp (2)'!$B$7:$K$101,9,FALSE)),VLOOKUP($A42,'Løp (2)'!$B$7:$K$101,9,FALSE),"")</f>
      </c>
      <c r="I42" s="30">
        <f>IF(ISNUMBER(VLOOKUP($A42,'Løp (3)'!$B$7:$K$100,9,FALSE)),VLOOKUP($A42,'Løp (3)'!$B$7:$K$100,9,FALSE),"")</f>
      </c>
      <c r="J42" s="30">
        <f>IF(ISNUMBER(VLOOKUP($A42,'Løp (4)'!$B$7:$K$100,9,FALSE)),VLOOKUP($A42,'Løp (4)'!$B$7:$K$100,9,FALSE),"")</f>
      </c>
      <c r="K42" s="30">
        <f>IF(ISNUMBER(VLOOKUP($A42,'Løp (5)'!$B$7:$K$100,9,FALSE)),VLOOKUP($A42,'Løp (5)'!$B$7:$K$100,9,FALSE),"")</f>
      </c>
      <c r="L42" s="30">
        <f>IF(ISNUMBER(VLOOKUP($A42,'Løp (6)'!$B$7:$K$100,9,FALSE)),VLOOKUP($A42,'Løp (6)'!$B$7:$K$100,9,FALSE),"")</f>
      </c>
      <c r="M42" s="30">
        <f>IF(ISNUMBER(VLOOKUP($A42,'Løp (7)'!$B$7:$K$99,9,FALSE)),VLOOKUP($A42,'Løp (7)'!$B$7:$K$99,9,FALSE),"")</f>
      </c>
      <c r="N42" s="30">
        <f>IF(ISNUMBER(VLOOKUP($A42,'Løp (8)'!$B$7:$K$100,9,FALSE)),VLOOKUP($A42,'Løp (8)'!$B$7:$K$100,9,FALSE),"")</f>
      </c>
      <c r="O42" s="30">
        <f>IF(ISNUMBER(VLOOKUP($A42,'Løp (9)'!$B$7:$K$96,9,FALSE)),VLOOKUP($A42,'Løp (9)'!$B$7:$K$96,9,FALSE),"")</f>
      </c>
      <c r="P42" s="30">
        <f>IF(ISNUMBER(VLOOKUP($A42,'Løp (10)'!$B$7:$K$100,9,FALSE)),VLOOKUP($A42,'Løp (10)'!$B$7:$K$100,9,FALSE),"")</f>
      </c>
      <c r="Q42" s="30">
        <f>IF(ISNUMBER(VLOOKUP($A42,'Løp (11)'!$B$7:$K$100,9,FALSE)),VLOOKUP($A42,'Løp (11)'!$B$7:$K$100,9,FALSE),"")</f>
      </c>
      <c r="R42" s="30">
        <f>IF(ISNUMBER(VLOOKUP($A42,'Løp (12)'!$B$7:$K$100,9,FALSE)),VLOOKUP($A42,'Løp (12)'!$B$7:$K$100,9,FALSE),"")</f>
      </c>
      <c r="S42" s="30">
        <f>IF(ISNUMBER(VLOOKUP($A42,'Løp (13)'!$B$7:$K$100,9,FALSE)),VLOOKUP($A42,'Løp (13)'!$B$7:$K$100,9,FALSE),"")</f>
      </c>
      <c r="T42" s="30">
        <f>IF(ISNUMBER(VLOOKUP($A42,'Løp (14)'!$B$7:$K$100,9,FALSE)),VLOOKUP($A42,'Løp (14)'!$B$7:$K$100,9,FALSE),"")</f>
      </c>
      <c r="U42" s="30">
        <f>IF(ISNUMBER(VLOOKUP($A42,'Løp (15)'!$B$7:$K$100,9,FALSE)),VLOOKUP($A42,'Løp (15)'!$B$7:$K$100,9,FALSE),"")</f>
      </c>
      <c r="V42" s="31"/>
    </row>
    <row r="43" spans="1:22" ht="12.75">
      <c r="A43" s="155" t="s">
        <v>106</v>
      </c>
      <c r="B43" s="153">
        <v>18</v>
      </c>
      <c r="C43" s="28" t="str">
        <f>VLOOKUP(A43,'[1]Ark1'!$A$2:$C$100,3,FALSE)</f>
        <v>M</v>
      </c>
      <c r="D43" s="29">
        <f>COUNTIF(G43:U43,"&gt;0")</f>
        <v>0</v>
      </c>
      <c r="E43" s="25">
        <v>0</v>
      </c>
      <c r="F43" s="25">
        <f t="shared" si="3"/>
        <v>0</v>
      </c>
      <c r="G43" s="30">
        <f>IF(ISNUMBER(VLOOKUP($A43,'Løp (1)'!$B$7:$K$97,9,FALSE)),VLOOKUP($A43,'Løp (1)'!$B$7:$K$97,9,FALSE),"")</f>
      </c>
      <c r="H43" s="30">
        <f>IF(ISNUMBER(VLOOKUP($A43,'Løp (2)'!$B$7:$K$101,9,FALSE)),VLOOKUP($A43,'Løp (2)'!$B$7:$K$101,9,FALSE),"")</f>
      </c>
      <c r="I43" s="30">
        <f>IF(ISNUMBER(VLOOKUP($A43,'Løp (3)'!$B$7:$K$100,9,FALSE)),VLOOKUP($A43,'Løp (3)'!$B$7:$K$100,9,FALSE),"")</f>
      </c>
      <c r="J43" s="30">
        <f>IF(ISNUMBER(VLOOKUP($A43,'Løp (4)'!$B$7:$K$100,9,FALSE)),VLOOKUP($A43,'Løp (4)'!$B$7:$K$100,9,FALSE),"")</f>
      </c>
      <c r="K43" s="30">
        <f>IF(ISNUMBER(VLOOKUP($A43,'Løp (5)'!$B$7:$K$100,9,FALSE)),VLOOKUP($A43,'Løp (5)'!$B$7:$K$100,9,FALSE),"")</f>
      </c>
      <c r="L43" s="30">
        <f>IF(ISNUMBER(VLOOKUP($A43,'Løp (6)'!$B$7:$K$100,9,FALSE)),VLOOKUP($A43,'Løp (6)'!$B$7:$K$100,9,FALSE),"")</f>
      </c>
      <c r="M43" s="30">
        <f>IF(ISNUMBER(VLOOKUP($A43,'Løp (7)'!$B$7:$K$99,9,FALSE)),VLOOKUP($A43,'Løp (7)'!$B$7:$K$99,9,FALSE),"")</f>
      </c>
      <c r="N43" s="30">
        <f>IF(ISNUMBER(VLOOKUP($A43,'Løp (8)'!$B$7:$K$100,9,FALSE)),VLOOKUP($A43,'Løp (8)'!$B$7:$K$100,9,FALSE),"")</f>
      </c>
      <c r="O43" s="30">
        <f>IF(ISNUMBER(VLOOKUP($A43,'Løp (9)'!$B$7:$K$96,9,FALSE)),VLOOKUP($A43,'Løp (9)'!$B$7:$K$96,9,FALSE),"")</f>
      </c>
      <c r="P43" s="30">
        <f>IF(ISNUMBER(VLOOKUP($A43,'Løp (10)'!$B$7:$K$100,9,FALSE)),VLOOKUP($A43,'Løp (10)'!$B$7:$K$100,9,FALSE),"")</f>
      </c>
      <c r="Q43" s="30">
        <f>IF(ISNUMBER(VLOOKUP($A43,'Løp (11)'!$B$7:$K$100,9,FALSE)),VLOOKUP($A43,'Løp (11)'!$B$7:$K$100,9,FALSE),"")</f>
      </c>
      <c r="R43" s="30">
        <f>IF(ISNUMBER(VLOOKUP($A43,'Løp (12)'!$B$7:$K$100,9,FALSE)),VLOOKUP($A43,'Løp (12)'!$B$7:$K$100,9,FALSE),"")</f>
      </c>
      <c r="S43" s="30">
        <f>IF(ISNUMBER(VLOOKUP($A43,'Løp (13)'!$B$7:$K$100,9,FALSE)),VLOOKUP($A43,'Løp (13)'!$B$7:$K$100,9,FALSE),"")</f>
      </c>
      <c r="T43" s="30">
        <f>IF(ISNUMBER(VLOOKUP($A43,'Løp (14)'!$B$7:$K$100,9,FALSE)),VLOOKUP($A43,'Løp (14)'!$B$7:$K$100,9,FALSE),"")</f>
      </c>
      <c r="U43" s="30">
        <f>IF(ISNUMBER(VLOOKUP($A43,'Løp (15)'!$B$7:$K$100,9,FALSE)),VLOOKUP($A43,'Løp (15)'!$B$7:$K$100,9,FALSE),"")</f>
      </c>
      <c r="V43" s="31"/>
    </row>
    <row r="44" spans="1:22" ht="12.75">
      <c r="A44" s="170" t="s">
        <v>107</v>
      </c>
      <c r="B44" s="153">
        <v>19</v>
      </c>
      <c r="C44" s="28" t="str">
        <f>VLOOKUP(A44,'[1]Ark1'!$A$2:$C$100,3,FALSE)</f>
        <v>M</v>
      </c>
      <c r="D44" s="29">
        <f>COUNTIF(G44:U44,"&gt;0")</f>
        <v>0</v>
      </c>
      <c r="E44" s="25">
        <v>0</v>
      </c>
      <c r="F44" s="25">
        <f t="shared" si="3"/>
        <v>0</v>
      </c>
      <c r="G44" s="30">
        <f>IF(ISNUMBER(VLOOKUP($A44,'Løp (1)'!$B$7:$K$97,9,FALSE)),VLOOKUP($A44,'Løp (1)'!$B$7:$K$97,9,FALSE),"")</f>
      </c>
      <c r="H44" s="30">
        <f>IF(ISNUMBER(VLOOKUP($A44,'Løp (2)'!$B$7:$K$101,9,FALSE)),VLOOKUP($A44,'Løp (2)'!$B$7:$K$101,9,FALSE),"")</f>
      </c>
      <c r="I44" s="30">
        <f>IF(ISNUMBER(VLOOKUP($A44,'Løp (3)'!$B$7:$K$100,9,FALSE)),VLOOKUP($A44,'Løp (3)'!$B$7:$K$100,9,FALSE),"")</f>
      </c>
      <c r="J44" s="30">
        <f>IF(ISNUMBER(VLOOKUP($A44,'Løp (4)'!$B$7:$K$100,9,FALSE)),VLOOKUP($A44,'Løp (4)'!$B$7:$K$100,9,FALSE),"")</f>
      </c>
      <c r="K44" s="30">
        <f>IF(ISNUMBER(VLOOKUP($A44,'Løp (5)'!$B$7:$K$100,9,FALSE)),VLOOKUP($A44,'Løp (5)'!$B$7:$K$100,9,FALSE),"")</f>
      </c>
      <c r="L44" s="30">
        <f>IF(ISNUMBER(VLOOKUP($A44,'Løp (6)'!$B$7:$K$100,9,FALSE)),VLOOKUP($A44,'Løp (6)'!$B$7:$K$100,9,FALSE),"")</f>
      </c>
      <c r="M44" s="30">
        <f>IF(ISNUMBER(VLOOKUP($A44,'Løp (7)'!$B$7:$K$99,9,FALSE)),VLOOKUP($A44,'Løp (7)'!$B$7:$K$99,9,FALSE),"")</f>
      </c>
      <c r="N44" s="30">
        <f>IF(ISNUMBER(VLOOKUP($A44,'Løp (8)'!$B$7:$K$100,9,FALSE)),VLOOKUP($A44,'Løp (8)'!$B$7:$K$100,9,FALSE),"")</f>
      </c>
      <c r="O44" s="30">
        <f>IF(ISNUMBER(VLOOKUP($A44,'Løp (9)'!$B$7:$K$96,9,FALSE)),VLOOKUP($A44,'Løp (9)'!$B$7:$K$96,9,FALSE),"")</f>
      </c>
      <c r="P44" s="30">
        <f>IF(ISNUMBER(VLOOKUP($A44,'Løp (10)'!$B$7:$K$100,9,FALSE)),VLOOKUP($A44,'Løp (10)'!$B$7:$K$100,9,FALSE),"")</f>
      </c>
      <c r="Q44" s="30">
        <f>IF(ISNUMBER(VLOOKUP($A44,'Løp (11)'!$B$7:$K$100,9,FALSE)),VLOOKUP($A44,'Løp (11)'!$B$7:$K$100,9,FALSE),"")</f>
      </c>
      <c r="R44" s="30">
        <f>IF(ISNUMBER(VLOOKUP($A44,'Løp (12)'!$B$7:$K$100,9,FALSE)),VLOOKUP($A44,'Løp (12)'!$B$7:$K$100,9,FALSE),"")</f>
      </c>
      <c r="S44" s="30">
        <f>IF(ISNUMBER(VLOOKUP($A44,'Løp (13)'!$B$7:$K$100,9,FALSE)),VLOOKUP($A44,'Løp (13)'!$B$7:$K$100,9,FALSE),"")</f>
      </c>
      <c r="T44" s="30">
        <f>IF(ISNUMBER(VLOOKUP($A44,'Løp (14)'!$B$7:$K$100,9,FALSE)),VLOOKUP($A44,'Løp (14)'!$B$7:$K$100,9,FALSE),"")</f>
      </c>
      <c r="U44" s="30">
        <f>IF(ISNUMBER(VLOOKUP($A44,'Løp (15)'!$B$7:$K$100,9,FALSE)),VLOOKUP($A44,'Løp (15)'!$B$7:$K$100,9,FALSE),"")</f>
      </c>
      <c r="V44" s="31"/>
    </row>
    <row r="45" spans="1:22" ht="12.75">
      <c r="A45" s="170" t="s">
        <v>177</v>
      </c>
      <c r="B45" s="153">
        <v>20</v>
      </c>
      <c r="C45" s="28" t="str">
        <f>VLOOKUP(A45,'[1]Ark1'!$A$2:$C$100,3,FALSE)</f>
        <v>M</v>
      </c>
      <c r="D45" s="29">
        <f>COUNTIF(G45:U45,"&gt;0")</f>
        <v>0</v>
      </c>
      <c r="E45" s="25">
        <v>0</v>
      </c>
      <c r="F45" s="25">
        <f t="shared" si="3"/>
        <v>0</v>
      </c>
      <c r="G45" s="30">
        <f>IF(ISNUMBER(VLOOKUP($A45,'Løp (1)'!$B$7:$K$97,9,FALSE)),VLOOKUP($A45,'Løp (1)'!$B$7:$K$97,9,FALSE),"")</f>
      </c>
      <c r="H45" s="30">
        <f>IF(ISNUMBER(VLOOKUP($A45,'Løp (2)'!$B$7:$K$101,9,FALSE)),VLOOKUP($A45,'Løp (2)'!$B$7:$K$101,9,FALSE),"")</f>
      </c>
      <c r="I45" s="30">
        <f>IF(ISNUMBER(VLOOKUP($A45,'Løp (3)'!$B$7:$K$100,9,FALSE)),VLOOKUP($A45,'Løp (3)'!$B$7:$K$100,9,FALSE),"")</f>
      </c>
      <c r="J45" s="30">
        <f>IF(ISNUMBER(VLOOKUP($A45,'Løp (4)'!$B$7:$K$100,9,FALSE)),VLOOKUP($A45,'Løp (4)'!$B$7:$K$100,9,FALSE),"")</f>
      </c>
      <c r="K45" s="30">
        <f>IF(ISNUMBER(VLOOKUP($A45,'Løp (5)'!$B$7:$K$100,9,FALSE)),VLOOKUP($A45,'Løp (5)'!$B$7:$K$100,9,FALSE),"")</f>
      </c>
      <c r="L45" s="30">
        <f>IF(ISNUMBER(VLOOKUP($A45,'Løp (6)'!$B$7:$K$100,9,FALSE)),VLOOKUP($A45,'Løp (6)'!$B$7:$K$100,9,FALSE),"")</f>
      </c>
      <c r="M45" s="30">
        <f>IF(ISNUMBER(VLOOKUP($A45,'Løp (7)'!$B$7:$K$99,9,FALSE)),VLOOKUP($A45,'Løp (7)'!$B$7:$K$99,9,FALSE),"")</f>
      </c>
      <c r="N45" s="30">
        <f>IF(ISNUMBER(VLOOKUP($A45,'Løp (8)'!$B$7:$K$100,9,FALSE)),VLOOKUP($A45,'Løp (8)'!$B$7:$K$100,9,FALSE),"")</f>
      </c>
      <c r="O45" s="30">
        <f>IF(ISNUMBER(VLOOKUP($A45,'Løp (9)'!$B$7:$K$96,9,FALSE)),VLOOKUP($A45,'Løp (9)'!$B$7:$K$96,9,FALSE),"")</f>
      </c>
      <c r="P45" s="30">
        <f>IF(ISNUMBER(VLOOKUP($A45,'Løp (10)'!$B$7:$K$100,9,FALSE)),VLOOKUP($A45,'Løp (10)'!$B$7:$K$100,9,FALSE),"")</f>
      </c>
      <c r="Q45" s="30">
        <f>IF(ISNUMBER(VLOOKUP($A45,'Løp (11)'!$B$7:$K$100,9,FALSE)),VLOOKUP($A45,'Løp (11)'!$B$7:$K$100,9,FALSE),"")</f>
      </c>
      <c r="R45" s="30">
        <f>IF(ISNUMBER(VLOOKUP($A45,'Løp (12)'!$B$7:$K$100,9,FALSE)),VLOOKUP($A45,'Løp (12)'!$B$7:$K$100,9,FALSE),"")</f>
      </c>
      <c r="S45" s="30">
        <f>IF(ISNUMBER(VLOOKUP($A45,'Løp (13)'!$B$7:$K$100,9,FALSE)),VLOOKUP($A45,'Løp (13)'!$B$7:$K$100,9,FALSE),"")</f>
      </c>
      <c r="T45" s="30">
        <f>IF(ISNUMBER(VLOOKUP($A45,'Løp (14)'!$B$7:$K$100,9,FALSE)),VLOOKUP($A45,'Løp (14)'!$B$7:$K$100,9,FALSE),"")</f>
      </c>
      <c r="U45" s="30">
        <f>IF(ISNUMBER(VLOOKUP($A45,'Løp (15)'!$B$7:$K$100,9,FALSE)),VLOOKUP($A45,'Løp (15)'!$B$7:$K$100,9,FALSE),"")</f>
      </c>
      <c r="V45" s="31"/>
    </row>
    <row r="46" spans="1:22" ht="12.75">
      <c r="A46" s="170" t="s">
        <v>108</v>
      </c>
      <c r="B46" s="153">
        <v>23</v>
      </c>
      <c r="C46" s="28" t="str">
        <f>VLOOKUP(A46,'[1]Ark1'!$A$2:$C$100,3,FALSE)</f>
        <v>M</v>
      </c>
      <c r="D46" s="29">
        <f>COUNTIF(G46:U46,"&gt;0")</f>
        <v>0</v>
      </c>
      <c r="E46" s="25">
        <v>0</v>
      </c>
      <c r="F46" s="25">
        <f t="shared" si="3"/>
        <v>0</v>
      </c>
      <c r="G46" s="30">
        <f>IF(ISNUMBER(VLOOKUP($A46,'Løp (1)'!$B$7:$K$97,9,FALSE)),VLOOKUP($A46,'Løp (1)'!$B$7:$K$97,9,FALSE),"")</f>
      </c>
      <c r="H46" s="30">
        <f>IF(ISNUMBER(VLOOKUP($A46,'Løp (2)'!$B$7:$K$101,9,FALSE)),VLOOKUP($A46,'Løp (2)'!$B$7:$K$101,9,FALSE),"")</f>
      </c>
      <c r="I46" s="30">
        <f>IF(ISNUMBER(VLOOKUP($A46,'Løp (3)'!$B$7:$K$100,9,FALSE)),VLOOKUP($A46,'Løp (3)'!$B$7:$K$100,9,FALSE),"")</f>
      </c>
      <c r="J46" s="30">
        <f>IF(ISNUMBER(VLOOKUP($A46,'Løp (4)'!$B$7:$K$100,9,FALSE)),VLOOKUP($A46,'Løp (4)'!$B$7:$K$100,9,FALSE),"")</f>
      </c>
      <c r="K46" s="30">
        <f>IF(ISNUMBER(VLOOKUP($A46,'Løp (5)'!$B$7:$K$100,9,FALSE)),VLOOKUP($A46,'Løp (5)'!$B$7:$K$100,9,FALSE),"")</f>
      </c>
      <c r="L46" s="30">
        <f>IF(ISNUMBER(VLOOKUP($A46,'Løp (6)'!$B$7:$K$100,9,FALSE)),VLOOKUP($A46,'Løp (6)'!$B$7:$K$100,9,FALSE),"")</f>
      </c>
      <c r="M46" s="30">
        <f>IF(ISNUMBER(VLOOKUP($A46,'Løp (7)'!$B$7:$K$99,9,FALSE)),VLOOKUP($A46,'Løp (7)'!$B$7:$K$99,9,FALSE),"")</f>
      </c>
      <c r="N46" s="30">
        <f>IF(ISNUMBER(VLOOKUP($A46,'Løp (8)'!$B$7:$K$100,9,FALSE)),VLOOKUP($A46,'Løp (8)'!$B$7:$K$100,9,FALSE),"")</f>
      </c>
      <c r="O46" s="30">
        <f>IF(ISNUMBER(VLOOKUP($A46,'Løp (9)'!$B$7:$K$96,9,FALSE)),VLOOKUP($A46,'Løp (9)'!$B$7:$K$96,9,FALSE),"")</f>
      </c>
      <c r="P46" s="30">
        <f>IF(ISNUMBER(VLOOKUP($A46,'Løp (10)'!$B$7:$K$100,9,FALSE)),VLOOKUP($A46,'Løp (10)'!$B$7:$K$100,9,FALSE),"")</f>
      </c>
      <c r="Q46" s="30">
        <f>IF(ISNUMBER(VLOOKUP($A46,'Løp (11)'!$B$7:$K$100,9,FALSE)),VLOOKUP($A46,'Løp (11)'!$B$7:$K$100,9,FALSE),"")</f>
      </c>
      <c r="R46" s="30">
        <f>IF(ISNUMBER(VLOOKUP($A46,'Løp (12)'!$B$7:$K$100,9,FALSE)),VLOOKUP($A46,'Løp (12)'!$B$7:$K$100,9,FALSE),"")</f>
      </c>
      <c r="S46" s="30">
        <f>IF(ISNUMBER(VLOOKUP($A46,'Løp (13)'!$B$7:$K$100,9,FALSE)),VLOOKUP($A46,'Løp (13)'!$B$7:$K$100,9,FALSE),"")</f>
      </c>
      <c r="T46" s="30">
        <f>IF(ISNUMBER(VLOOKUP($A46,'Løp (14)'!$B$7:$K$100,9,FALSE)),VLOOKUP($A46,'Løp (14)'!$B$7:$K$100,9,FALSE),"")</f>
      </c>
      <c r="U46" s="30">
        <f>IF(ISNUMBER(VLOOKUP($A46,'Løp (15)'!$B$7:$K$100,9,FALSE)),VLOOKUP($A46,'Løp (15)'!$B$7:$K$100,9,FALSE),"")</f>
      </c>
      <c r="V46" s="31"/>
    </row>
    <row r="47" spans="1:22" ht="12.75">
      <c r="A47" s="155" t="s">
        <v>109</v>
      </c>
      <c r="B47" s="153">
        <v>2</v>
      </c>
      <c r="C47" s="28" t="str">
        <f>VLOOKUP(A47,'[1]Ark1'!$A$2:$C$100,3,FALSE)</f>
        <v>M</v>
      </c>
      <c r="D47" s="29">
        <f>COUNTIF(G47:U47,"&gt;0")</f>
        <v>0</v>
      </c>
      <c r="E47" s="25">
        <v>0</v>
      </c>
      <c r="F47" s="25">
        <f aca="true" t="shared" si="4" ref="F47:F58">SUM(G47:U47)</f>
        <v>0</v>
      </c>
      <c r="G47" s="30">
        <f>IF(ISNUMBER(VLOOKUP($A47,'Løp (1)'!$B$7:$K$97,9,FALSE)),VLOOKUP($A47,'Løp (1)'!$B$7:$K$97,9,FALSE),"")</f>
      </c>
      <c r="H47" s="30">
        <f>IF(ISNUMBER(VLOOKUP($A47,'Løp (2)'!$B$7:$K$101,9,FALSE)),VLOOKUP($A47,'Løp (2)'!$B$7:$K$101,9,FALSE),"")</f>
      </c>
      <c r="I47" s="30">
        <f>IF(ISNUMBER(VLOOKUP($A47,'Løp (3)'!$B$7:$K$100,9,FALSE)),VLOOKUP($A47,'Løp (3)'!$B$7:$K$100,9,FALSE),"")</f>
      </c>
      <c r="J47" s="30">
        <f>IF(ISNUMBER(VLOOKUP($A47,'Løp (4)'!$B$7:$K$100,9,FALSE)),VLOOKUP($A47,'Løp (4)'!$B$7:$K$100,9,FALSE),"")</f>
      </c>
      <c r="K47" s="30">
        <f>IF(ISNUMBER(VLOOKUP($A47,'Løp (5)'!$B$7:$K$100,9,FALSE)),VLOOKUP($A47,'Løp (5)'!$B$7:$K$100,9,FALSE),"")</f>
      </c>
      <c r="L47" s="30">
        <f>IF(ISNUMBER(VLOOKUP($A47,'Løp (6)'!$B$7:$K$100,9,FALSE)),VLOOKUP($A47,'Løp (6)'!$B$7:$K$100,9,FALSE),"")</f>
      </c>
      <c r="M47" s="30">
        <f>IF(ISNUMBER(VLOOKUP($A47,'Løp (7)'!$B$7:$K$99,9,FALSE)),VLOOKUP($A47,'Løp (7)'!$B$7:$K$99,9,FALSE),"")</f>
      </c>
      <c r="N47" s="30">
        <f>IF(ISNUMBER(VLOOKUP($A47,'Løp (8)'!$B$7:$K$100,9,FALSE)),VLOOKUP($A47,'Løp (8)'!$B$7:$K$100,9,FALSE),"")</f>
      </c>
      <c r="O47" s="30">
        <f>IF(ISNUMBER(VLOOKUP($A47,'Løp (9)'!$B$7:$K$96,9,FALSE)),VLOOKUP($A47,'Løp (9)'!$B$7:$K$96,9,FALSE),"")</f>
      </c>
      <c r="P47" s="30">
        <f>IF(ISNUMBER(VLOOKUP($A47,'Løp (10)'!$B$7:$K$100,9,FALSE)),VLOOKUP($A47,'Løp (10)'!$B$7:$K$100,9,FALSE),"")</f>
      </c>
      <c r="Q47" s="30">
        <f>IF(ISNUMBER(VLOOKUP($A47,'Løp (11)'!$B$7:$K$100,9,FALSE)),VLOOKUP($A47,'Løp (11)'!$B$7:$K$100,9,FALSE),"")</f>
      </c>
      <c r="R47" s="30">
        <f>IF(ISNUMBER(VLOOKUP($A47,'Løp (12)'!$B$7:$K$100,9,FALSE)),VLOOKUP($A47,'Løp (12)'!$B$7:$K$100,9,FALSE),"")</f>
      </c>
      <c r="S47" s="30">
        <f>IF(ISNUMBER(VLOOKUP($A47,'Løp (13)'!$B$7:$K$100,9,FALSE)),VLOOKUP($A47,'Løp (13)'!$B$7:$K$100,9,FALSE),"")</f>
      </c>
      <c r="T47" s="30">
        <f>IF(ISNUMBER(VLOOKUP($A47,'Løp (14)'!$B$7:$K$100,9,FALSE)),VLOOKUP($A47,'Løp (14)'!$B$7:$K$100,9,FALSE),"")</f>
      </c>
      <c r="U47" s="30">
        <f>IF(ISNUMBER(VLOOKUP($A47,'Løp (15)'!$B$7:$K$100,9,FALSE)),VLOOKUP($A47,'Løp (15)'!$B$7:$K$100,9,FALSE),"")</f>
      </c>
      <c r="V47" s="31"/>
    </row>
    <row r="48" spans="1:22" ht="12.75">
      <c r="A48" s="155" t="s">
        <v>26</v>
      </c>
      <c r="B48" s="153">
        <v>5</v>
      </c>
      <c r="C48" s="28" t="str">
        <f>VLOOKUP(A48,'[1]Ark1'!$A$2:$C$100,3,FALSE)</f>
        <v>M</v>
      </c>
      <c r="D48" s="29">
        <f>COUNTIF(G48:U48,"&gt;0")</f>
        <v>0</v>
      </c>
      <c r="E48" s="25">
        <v>0</v>
      </c>
      <c r="F48" s="25">
        <f t="shared" si="4"/>
        <v>0</v>
      </c>
      <c r="G48" s="30">
        <f>IF(ISNUMBER(VLOOKUP($A48,'Løp (1)'!$B$7:$K$97,9,FALSE)),VLOOKUP($A48,'Løp (1)'!$B$7:$K$97,9,FALSE),"")</f>
      </c>
      <c r="H48" s="30">
        <f>IF(ISNUMBER(VLOOKUP($A48,'Løp (2)'!$B$7:$K$101,9,FALSE)),VLOOKUP($A48,'Løp (2)'!$B$7:$K$101,9,FALSE),"")</f>
      </c>
      <c r="I48" s="30">
        <f>IF(ISNUMBER(VLOOKUP($A48,'Løp (3)'!$B$7:$K$100,9,FALSE)),VLOOKUP($A48,'Løp (3)'!$B$7:$K$100,9,FALSE),"")</f>
      </c>
      <c r="J48" s="30">
        <f>IF(ISNUMBER(VLOOKUP($A48,'Løp (4)'!$B$7:$K$100,9,FALSE)),VLOOKUP($A48,'Løp (4)'!$B$7:$K$100,9,FALSE),"")</f>
      </c>
      <c r="K48" s="30">
        <f>IF(ISNUMBER(VLOOKUP($A48,'Løp (5)'!$B$7:$K$100,9,FALSE)),VLOOKUP($A48,'Løp (5)'!$B$7:$K$100,9,FALSE),"")</f>
      </c>
      <c r="L48" s="30">
        <f>IF(ISNUMBER(VLOOKUP($A48,'Løp (6)'!$B$7:$K$100,9,FALSE)),VLOOKUP($A48,'Løp (6)'!$B$7:$K$100,9,FALSE),"")</f>
      </c>
      <c r="M48" s="30">
        <f>IF(ISNUMBER(VLOOKUP($A48,'Løp (7)'!$B$7:$K$99,9,FALSE)),VLOOKUP($A48,'Løp (7)'!$B$7:$K$99,9,FALSE),"")</f>
      </c>
      <c r="N48" s="30">
        <f>IF(ISNUMBER(VLOOKUP($A48,'Løp (8)'!$B$7:$K$100,9,FALSE)),VLOOKUP($A48,'Løp (8)'!$B$7:$K$100,9,FALSE),"")</f>
      </c>
      <c r="O48" s="30">
        <f>IF(ISNUMBER(VLOOKUP($A48,'Løp (9)'!$B$7:$K$96,9,FALSE)),VLOOKUP($A48,'Løp (9)'!$B$7:$K$96,9,FALSE),"")</f>
      </c>
      <c r="P48" s="30">
        <f>IF(ISNUMBER(VLOOKUP($A48,'Løp (10)'!$B$7:$K$100,9,FALSE)),VLOOKUP($A48,'Løp (10)'!$B$7:$K$100,9,FALSE),"")</f>
      </c>
      <c r="Q48" s="30">
        <f>IF(ISNUMBER(VLOOKUP($A48,'Løp (11)'!$B$7:$K$100,9,FALSE)),VLOOKUP($A48,'Løp (11)'!$B$7:$K$100,9,FALSE),"")</f>
      </c>
      <c r="R48" s="30">
        <f>IF(ISNUMBER(VLOOKUP($A48,'Løp (12)'!$B$7:$K$100,9,FALSE)),VLOOKUP($A48,'Løp (12)'!$B$7:$K$100,9,FALSE),"")</f>
      </c>
      <c r="S48" s="30">
        <f>IF(ISNUMBER(VLOOKUP($A48,'Løp (13)'!$B$7:$K$100,9,FALSE)),VLOOKUP($A48,'Løp (13)'!$B$7:$K$100,9,FALSE),"")</f>
      </c>
      <c r="T48" s="30">
        <f>IF(ISNUMBER(VLOOKUP($A48,'Løp (14)'!$B$7:$K$100,9,FALSE)),VLOOKUP($A48,'Løp (14)'!$B$7:$K$100,9,FALSE),"")</f>
      </c>
      <c r="U48" s="30">
        <f>IF(ISNUMBER(VLOOKUP($A48,'Løp (15)'!$B$7:$K$100,9,FALSE)),VLOOKUP($A48,'Løp (15)'!$B$7:$K$100,9,FALSE),"")</f>
      </c>
      <c r="V48" s="31"/>
    </row>
    <row r="49" spans="1:22" ht="12.75">
      <c r="A49" s="155" t="s">
        <v>179</v>
      </c>
      <c r="B49" s="153">
        <v>6</v>
      </c>
      <c r="C49" s="28" t="str">
        <f>VLOOKUP(A49,'[1]Ark1'!$A$2:$C$100,3,FALSE)</f>
        <v>D</v>
      </c>
      <c r="D49" s="29">
        <f>COUNTIF(G49:U49,"&gt;0")</f>
        <v>0</v>
      </c>
      <c r="E49" s="25">
        <v>0</v>
      </c>
      <c r="F49" s="25">
        <f t="shared" si="4"/>
        <v>0</v>
      </c>
      <c r="G49" s="30">
        <f>IF(ISNUMBER(VLOOKUP($A49,'Løp (1)'!$B$7:$K$97,9,FALSE)),VLOOKUP($A49,'Løp (1)'!$B$7:$K$97,9,FALSE),"")</f>
      </c>
      <c r="H49" s="30">
        <f>IF(ISNUMBER(VLOOKUP($A49,'Løp (2)'!$B$7:$K$101,9,FALSE)),VLOOKUP($A49,'Løp (2)'!$B$7:$K$101,9,FALSE),"")</f>
      </c>
      <c r="I49" s="30">
        <f>IF(ISNUMBER(VLOOKUP($A49,'Løp (3)'!$B$7:$K$100,9,FALSE)),VLOOKUP($A49,'Løp (3)'!$B$7:$K$100,9,FALSE),"")</f>
      </c>
      <c r="J49" s="30">
        <f>IF(ISNUMBER(VLOOKUP($A49,'Løp (4)'!$B$7:$K$100,9,FALSE)),VLOOKUP($A49,'Løp (4)'!$B$7:$K$100,9,FALSE),"")</f>
      </c>
      <c r="K49" s="30">
        <f>IF(ISNUMBER(VLOOKUP($A49,'Løp (5)'!$B$7:$K$100,9,FALSE)),VLOOKUP($A49,'Løp (5)'!$B$7:$K$100,9,FALSE),"")</f>
      </c>
      <c r="L49" s="30">
        <f>IF(ISNUMBER(VLOOKUP($A49,'Løp (6)'!$B$7:$K$100,9,FALSE)),VLOOKUP($A49,'Løp (6)'!$B$7:$K$100,9,FALSE),"")</f>
      </c>
      <c r="M49" s="30">
        <f>IF(ISNUMBER(VLOOKUP($A49,'Løp (7)'!$B$7:$K$99,9,FALSE)),VLOOKUP($A49,'Løp (7)'!$B$7:$K$99,9,FALSE),"")</f>
      </c>
      <c r="N49" s="30">
        <f>IF(ISNUMBER(VLOOKUP($A49,'Løp (8)'!$B$7:$K$100,9,FALSE)),VLOOKUP($A49,'Løp (8)'!$B$7:$K$100,9,FALSE),"")</f>
      </c>
      <c r="O49" s="30">
        <f>IF(ISNUMBER(VLOOKUP($A49,'Løp (9)'!$B$7:$K$96,9,FALSE)),VLOOKUP($A49,'Løp (9)'!$B$7:$K$96,9,FALSE),"")</f>
      </c>
      <c r="P49" s="30">
        <f>IF(ISNUMBER(VLOOKUP($A49,'Løp (10)'!$B$7:$K$100,9,FALSE)),VLOOKUP($A49,'Løp (10)'!$B$7:$K$100,9,FALSE),"")</f>
      </c>
      <c r="Q49" s="30">
        <f>IF(ISNUMBER(VLOOKUP($A49,'Løp (11)'!$B$7:$K$100,9,FALSE)),VLOOKUP($A49,'Løp (11)'!$B$7:$K$100,9,FALSE),"")</f>
      </c>
      <c r="R49" s="30">
        <f>IF(ISNUMBER(VLOOKUP($A49,'Løp (12)'!$B$7:$K$100,9,FALSE)),VLOOKUP($A49,'Løp (12)'!$B$7:$K$100,9,FALSE),"")</f>
      </c>
      <c r="S49" s="30">
        <f>IF(ISNUMBER(VLOOKUP($A49,'Løp (13)'!$B$7:$K$100,9,FALSE)),VLOOKUP($A49,'Løp (13)'!$B$7:$K$100,9,FALSE),"")</f>
      </c>
      <c r="T49" s="30">
        <f>IF(ISNUMBER(VLOOKUP($A49,'Løp (14)'!$B$7:$K$100,9,FALSE)),VLOOKUP($A49,'Løp (14)'!$B$7:$K$100,9,FALSE),"")</f>
      </c>
      <c r="U49" s="30">
        <f>IF(ISNUMBER(VLOOKUP($A49,'Løp (15)'!$B$7:$K$100,9,FALSE)),VLOOKUP($A49,'Løp (15)'!$B$7:$K$100,9,FALSE),"")</f>
      </c>
      <c r="V49" s="31"/>
    </row>
    <row r="50" spans="1:22" ht="12.75">
      <c r="A50" s="170" t="s">
        <v>110</v>
      </c>
      <c r="B50" s="153">
        <v>7</v>
      </c>
      <c r="C50" s="28" t="str">
        <f>VLOOKUP(A50,'[1]Ark1'!$A$2:$C$100,3,FALSE)</f>
        <v>D</v>
      </c>
      <c r="D50" s="29">
        <f>COUNTIF(G50:U50,"&gt;0")</f>
        <v>0</v>
      </c>
      <c r="E50" s="25">
        <v>0</v>
      </c>
      <c r="F50" s="25">
        <f t="shared" si="4"/>
        <v>0</v>
      </c>
      <c r="G50" s="30">
        <f>IF(ISNUMBER(VLOOKUP($A50,'Løp (1)'!$B$7:$K$97,9,FALSE)),VLOOKUP($A50,'Løp (1)'!$B$7:$K$97,9,FALSE),"")</f>
      </c>
      <c r="H50" s="30">
        <f>IF(ISNUMBER(VLOOKUP($A50,'Løp (2)'!$B$7:$K$101,9,FALSE)),VLOOKUP($A50,'Løp (2)'!$B$7:$K$101,9,FALSE),"")</f>
      </c>
      <c r="I50" s="30">
        <f>IF(ISNUMBER(VLOOKUP($A50,'Løp (3)'!$B$7:$K$100,9,FALSE)),VLOOKUP($A50,'Løp (3)'!$B$7:$K$100,9,FALSE),"")</f>
      </c>
      <c r="J50" s="30">
        <f>IF(ISNUMBER(VLOOKUP($A50,'Løp (4)'!$B$7:$K$100,9,FALSE)),VLOOKUP($A50,'Løp (4)'!$B$7:$K$100,9,FALSE),"")</f>
      </c>
      <c r="K50" s="30">
        <f>IF(ISNUMBER(VLOOKUP($A50,'Løp (5)'!$B$7:$K$100,9,FALSE)),VLOOKUP($A50,'Løp (5)'!$B$7:$K$100,9,FALSE),"")</f>
      </c>
      <c r="L50" s="30">
        <f>IF(ISNUMBER(VLOOKUP($A50,'Løp (6)'!$B$7:$K$100,9,FALSE)),VLOOKUP($A50,'Løp (6)'!$B$7:$K$100,9,FALSE),"")</f>
      </c>
      <c r="M50" s="30">
        <f>IF(ISNUMBER(VLOOKUP($A50,'Løp (7)'!$B$7:$K$99,9,FALSE)),VLOOKUP($A50,'Løp (7)'!$B$7:$K$99,9,FALSE),"")</f>
      </c>
      <c r="N50" s="30">
        <f>IF(ISNUMBER(VLOOKUP($A50,'Løp (8)'!$B$7:$K$100,9,FALSE)),VLOOKUP($A50,'Løp (8)'!$B$7:$K$100,9,FALSE),"")</f>
      </c>
      <c r="O50" s="30">
        <f>IF(ISNUMBER(VLOOKUP($A50,'Løp (9)'!$B$7:$K$96,9,FALSE)),VLOOKUP($A50,'Løp (9)'!$B$7:$K$96,9,FALSE),"")</f>
      </c>
      <c r="P50" s="30">
        <f>IF(ISNUMBER(VLOOKUP($A50,'Løp (10)'!$B$7:$K$100,9,FALSE)),VLOOKUP($A50,'Løp (10)'!$B$7:$K$100,9,FALSE),"")</f>
      </c>
      <c r="Q50" s="30">
        <f>IF(ISNUMBER(VLOOKUP($A50,'Løp (11)'!$B$7:$K$100,9,FALSE)),VLOOKUP($A50,'Løp (11)'!$B$7:$K$100,9,FALSE),"")</f>
      </c>
      <c r="R50" s="30">
        <f>IF(ISNUMBER(VLOOKUP($A50,'Løp (12)'!$B$7:$K$100,9,FALSE)),VLOOKUP($A50,'Løp (12)'!$B$7:$K$100,9,FALSE),"")</f>
      </c>
      <c r="S50" s="30">
        <f>IF(ISNUMBER(VLOOKUP($A50,'Løp (13)'!$B$7:$K$100,9,FALSE)),VLOOKUP($A50,'Løp (13)'!$B$7:$K$100,9,FALSE),"")</f>
      </c>
      <c r="T50" s="30">
        <f>IF(ISNUMBER(VLOOKUP($A50,'Løp (14)'!$B$7:$K$100,9,FALSE)),VLOOKUP($A50,'Løp (14)'!$B$7:$K$100,9,FALSE),"")</f>
      </c>
      <c r="U50" s="30">
        <f>IF(ISNUMBER(VLOOKUP($A50,'Løp (15)'!$B$7:$K$100,9,FALSE)),VLOOKUP($A50,'Løp (15)'!$B$7:$K$100,9,FALSE),"")</f>
      </c>
      <c r="V50" s="31"/>
    </row>
    <row r="51" spans="1:22" ht="12.75">
      <c r="A51" s="155" t="s">
        <v>111</v>
      </c>
      <c r="B51" s="153">
        <v>10</v>
      </c>
      <c r="C51" s="28" t="str">
        <f>VLOOKUP(A51,'[1]Ark1'!$A$2:$C$100,3,FALSE)</f>
        <v>M</v>
      </c>
      <c r="D51" s="29">
        <f>COUNTIF(G51:U51,"&gt;0")</f>
        <v>0</v>
      </c>
      <c r="E51" s="25">
        <v>0</v>
      </c>
      <c r="F51" s="25">
        <f t="shared" si="4"/>
        <v>0</v>
      </c>
      <c r="G51" s="30">
        <f>IF(ISNUMBER(VLOOKUP($A51,'Løp (1)'!$B$7:$K$97,9,FALSE)),VLOOKUP($A51,'Løp (1)'!$B$7:$K$97,9,FALSE),"")</f>
      </c>
      <c r="H51" s="30">
        <f>IF(ISNUMBER(VLOOKUP($A51,'Løp (2)'!$B$7:$K$101,9,FALSE)),VLOOKUP($A51,'Løp (2)'!$B$7:$K$101,9,FALSE),"")</f>
      </c>
      <c r="I51" s="30">
        <f>IF(ISNUMBER(VLOOKUP($A51,'Løp (3)'!$B$7:$K$100,9,FALSE)),VLOOKUP($A51,'Løp (3)'!$B$7:$K$100,9,FALSE),"")</f>
      </c>
      <c r="J51" s="30">
        <f>IF(ISNUMBER(VLOOKUP($A51,'Løp (4)'!$B$7:$K$100,9,FALSE)),VLOOKUP($A51,'Løp (4)'!$B$7:$K$100,9,FALSE),"")</f>
      </c>
      <c r="K51" s="30">
        <f>IF(ISNUMBER(VLOOKUP($A51,'Løp (5)'!$B$7:$K$100,9,FALSE)),VLOOKUP($A51,'Løp (5)'!$B$7:$K$100,9,FALSE),"")</f>
      </c>
      <c r="L51" s="30">
        <f>IF(ISNUMBER(VLOOKUP($A51,'Løp (6)'!$B$7:$K$100,9,FALSE)),VLOOKUP($A51,'Løp (6)'!$B$7:$K$100,9,FALSE),"")</f>
      </c>
      <c r="M51" s="30">
        <f>IF(ISNUMBER(VLOOKUP($A51,'Løp (7)'!$B$7:$K$99,9,FALSE)),VLOOKUP($A51,'Løp (7)'!$B$7:$K$99,9,FALSE),"")</f>
      </c>
      <c r="N51" s="30">
        <f>IF(ISNUMBER(VLOOKUP($A51,'Løp (8)'!$B$7:$K$100,9,FALSE)),VLOOKUP($A51,'Løp (8)'!$B$7:$K$100,9,FALSE),"")</f>
      </c>
      <c r="O51" s="30">
        <f>IF(ISNUMBER(VLOOKUP($A51,'Løp (9)'!$B$7:$K$96,9,FALSE)),VLOOKUP($A51,'Løp (9)'!$B$7:$K$96,9,FALSE),"")</f>
      </c>
      <c r="P51" s="30">
        <f>IF(ISNUMBER(VLOOKUP($A51,'Løp (10)'!$B$7:$K$100,9,FALSE)),VLOOKUP($A51,'Løp (10)'!$B$7:$K$100,9,FALSE),"")</f>
      </c>
      <c r="Q51" s="30">
        <f>IF(ISNUMBER(VLOOKUP($A51,'Løp (11)'!$B$7:$K$100,9,FALSE)),VLOOKUP($A51,'Løp (11)'!$B$7:$K$100,9,FALSE),"")</f>
      </c>
      <c r="R51" s="30">
        <f>IF(ISNUMBER(VLOOKUP($A51,'Løp (12)'!$B$7:$K$100,9,FALSE)),VLOOKUP($A51,'Løp (12)'!$B$7:$K$100,9,FALSE),"")</f>
      </c>
      <c r="S51" s="30">
        <f>IF(ISNUMBER(VLOOKUP($A51,'Løp (13)'!$B$7:$K$100,9,FALSE)),VLOOKUP($A51,'Løp (13)'!$B$7:$K$100,9,FALSE),"")</f>
      </c>
      <c r="T51" s="30">
        <f>IF(ISNUMBER(VLOOKUP($A51,'Løp (14)'!$B$7:$K$100,9,FALSE)),VLOOKUP($A51,'Løp (14)'!$B$7:$K$100,9,FALSE),"")</f>
      </c>
      <c r="U51" s="30">
        <f>IF(ISNUMBER(VLOOKUP($A51,'Løp (15)'!$B$7:$K$100,9,FALSE)),VLOOKUP($A51,'Løp (15)'!$B$7:$K$100,9,FALSE),"")</f>
      </c>
      <c r="V51" s="31"/>
    </row>
    <row r="52" spans="1:22" ht="12.75">
      <c r="A52" s="155" t="s">
        <v>112</v>
      </c>
      <c r="B52" s="153">
        <v>12</v>
      </c>
      <c r="C52" s="28" t="str">
        <f>VLOOKUP(A52,'[1]Ark1'!$A$2:$C$100,3,FALSE)</f>
        <v>M</v>
      </c>
      <c r="D52" s="29">
        <f>COUNTIF(G52:U52,"&gt;0")</f>
        <v>0</v>
      </c>
      <c r="E52" s="25">
        <v>0</v>
      </c>
      <c r="F52" s="25">
        <f t="shared" si="4"/>
        <v>0</v>
      </c>
      <c r="G52" s="30">
        <f>IF(ISNUMBER(VLOOKUP($A52,'Løp (1)'!$B$7:$K$97,9,FALSE)),VLOOKUP($A52,'Løp (1)'!$B$7:$K$97,9,FALSE),"")</f>
      </c>
      <c r="H52" s="30">
        <f>IF(ISNUMBER(VLOOKUP($A52,'Løp (2)'!$B$7:$K$101,9,FALSE)),VLOOKUP($A52,'Løp (2)'!$B$7:$K$101,9,FALSE),"")</f>
      </c>
      <c r="I52" s="30">
        <f>IF(ISNUMBER(VLOOKUP($A52,'Løp (3)'!$B$7:$K$100,9,FALSE)),VLOOKUP($A52,'Løp (3)'!$B$7:$K$100,9,FALSE),"")</f>
      </c>
      <c r="J52" s="30">
        <f>IF(ISNUMBER(VLOOKUP($A52,'Løp (4)'!$B$7:$K$100,9,FALSE)),VLOOKUP($A52,'Løp (4)'!$B$7:$K$100,9,FALSE),"")</f>
      </c>
      <c r="K52" s="30">
        <f>IF(ISNUMBER(VLOOKUP($A52,'Løp (5)'!$B$7:$K$100,9,FALSE)),VLOOKUP($A52,'Løp (5)'!$B$7:$K$100,9,FALSE),"")</f>
      </c>
      <c r="L52" s="30">
        <f>IF(ISNUMBER(VLOOKUP($A52,'Løp (6)'!$B$7:$K$100,9,FALSE)),VLOOKUP($A52,'Løp (6)'!$B$7:$K$100,9,FALSE),"")</f>
      </c>
      <c r="M52" s="30">
        <f>IF(ISNUMBER(VLOOKUP($A52,'Løp (7)'!$B$7:$K$99,9,FALSE)),VLOOKUP($A52,'Løp (7)'!$B$7:$K$99,9,FALSE),"")</f>
      </c>
      <c r="N52" s="30">
        <f>IF(ISNUMBER(VLOOKUP($A52,'Løp (8)'!$B$7:$K$100,9,FALSE)),VLOOKUP($A52,'Løp (8)'!$B$7:$K$100,9,FALSE),"")</f>
      </c>
      <c r="O52" s="30">
        <f>IF(ISNUMBER(VLOOKUP($A52,'Løp (9)'!$B$7:$K$96,9,FALSE)),VLOOKUP($A52,'Løp (9)'!$B$7:$K$96,9,FALSE),"")</f>
      </c>
      <c r="P52" s="30">
        <f>IF(ISNUMBER(VLOOKUP($A52,'Løp (10)'!$B$7:$K$100,9,FALSE)),VLOOKUP($A52,'Løp (10)'!$B$7:$K$100,9,FALSE),"")</f>
      </c>
      <c r="Q52" s="30">
        <f>IF(ISNUMBER(VLOOKUP($A52,'Løp (11)'!$B$7:$K$100,9,FALSE)),VLOOKUP($A52,'Løp (11)'!$B$7:$K$100,9,FALSE),"")</f>
      </c>
      <c r="R52" s="30">
        <f>IF(ISNUMBER(VLOOKUP($A52,'Løp (12)'!$B$7:$K$100,9,FALSE)),VLOOKUP($A52,'Løp (12)'!$B$7:$K$100,9,FALSE),"")</f>
      </c>
      <c r="S52" s="30">
        <f>IF(ISNUMBER(VLOOKUP($A52,'Løp (13)'!$B$7:$K$100,9,FALSE)),VLOOKUP($A52,'Løp (13)'!$B$7:$K$100,9,FALSE),"")</f>
      </c>
      <c r="T52" s="30">
        <f>IF(ISNUMBER(VLOOKUP($A52,'Løp (14)'!$B$7:$K$100,9,FALSE)),VLOOKUP($A52,'Løp (14)'!$B$7:$K$100,9,FALSE),"")</f>
      </c>
      <c r="U52" s="30">
        <f>IF(ISNUMBER(VLOOKUP($A52,'Løp (15)'!$B$7:$K$100,9,FALSE)),VLOOKUP($A52,'Løp (15)'!$B$7:$K$100,9,FALSE),"")</f>
      </c>
      <c r="V52" s="31"/>
    </row>
    <row r="53" spans="1:22" ht="12.75">
      <c r="A53" s="155" t="s">
        <v>169</v>
      </c>
      <c r="B53" s="153">
        <v>14</v>
      </c>
      <c r="C53" s="28" t="str">
        <f>VLOOKUP(A53,'[1]Ark1'!$A$2:$C$100,3,FALSE)</f>
        <v>M</v>
      </c>
      <c r="D53" s="29">
        <f>COUNTIF(G53:U53,"&gt;0")</f>
        <v>0</v>
      </c>
      <c r="E53" s="25">
        <v>0</v>
      </c>
      <c r="F53" s="25">
        <f t="shared" si="4"/>
        <v>0</v>
      </c>
      <c r="G53" s="30">
        <f>IF(ISNUMBER(VLOOKUP($A53,'Løp (1)'!$B$7:$K$97,9,FALSE)),VLOOKUP($A53,'Løp (1)'!$B$7:$K$97,9,FALSE),"")</f>
      </c>
      <c r="H53" s="30">
        <f>IF(ISNUMBER(VLOOKUP($A53,'Løp (2)'!$B$7:$K$101,9,FALSE)),VLOOKUP($A53,'Løp (2)'!$B$7:$K$101,9,FALSE),"")</f>
      </c>
      <c r="I53" s="30">
        <f>IF(ISNUMBER(VLOOKUP($A53,'Løp (3)'!$B$7:$K$100,9,FALSE)),VLOOKUP($A53,'Løp (3)'!$B$7:$K$100,9,FALSE),"")</f>
      </c>
      <c r="J53" s="30">
        <f>IF(ISNUMBER(VLOOKUP($A53,'Løp (4)'!$B$7:$K$100,9,FALSE)),VLOOKUP($A53,'Løp (4)'!$B$7:$K$100,9,FALSE),"")</f>
      </c>
      <c r="K53" s="30">
        <f>IF(ISNUMBER(VLOOKUP($A53,'Løp (5)'!$B$7:$K$100,9,FALSE)),VLOOKUP($A53,'Løp (5)'!$B$7:$K$100,9,FALSE),"")</f>
      </c>
      <c r="L53" s="30">
        <f>IF(ISNUMBER(VLOOKUP($A53,'Løp (6)'!$B$7:$K$100,9,FALSE)),VLOOKUP($A53,'Løp (6)'!$B$7:$K$100,9,FALSE),"")</f>
      </c>
      <c r="M53" s="30">
        <f>IF(ISNUMBER(VLOOKUP($A53,'Løp (7)'!$B$7:$K$99,9,FALSE)),VLOOKUP($A53,'Løp (7)'!$B$7:$K$99,9,FALSE),"")</f>
      </c>
      <c r="N53" s="30">
        <f>IF(ISNUMBER(VLOOKUP($A53,'Løp (8)'!$B$7:$K$100,9,FALSE)),VLOOKUP($A53,'Løp (8)'!$B$7:$K$100,9,FALSE),"")</f>
      </c>
      <c r="O53" s="30">
        <f>IF(ISNUMBER(VLOOKUP($A53,'Løp (9)'!$B$7:$K$96,9,FALSE)),VLOOKUP($A53,'Løp (9)'!$B$7:$K$96,9,FALSE),"")</f>
      </c>
      <c r="P53" s="30">
        <f>IF(ISNUMBER(VLOOKUP($A53,'Løp (10)'!$B$7:$K$100,9,FALSE)),VLOOKUP($A53,'Løp (10)'!$B$7:$K$100,9,FALSE),"")</f>
      </c>
      <c r="Q53" s="30">
        <f>IF(ISNUMBER(VLOOKUP($A53,'Løp (11)'!$B$7:$K$100,9,FALSE)),VLOOKUP($A53,'Løp (11)'!$B$7:$K$100,9,FALSE),"")</f>
      </c>
      <c r="R53" s="30">
        <f>IF(ISNUMBER(VLOOKUP($A53,'Løp (12)'!$B$7:$K$100,9,FALSE)),VLOOKUP($A53,'Løp (12)'!$B$7:$K$100,9,FALSE),"")</f>
      </c>
      <c r="S53" s="30">
        <f>IF(ISNUMBER(VLOOKUP($A53,'Løp (13)'!$B$7:$K$100,9,FALSE)),VLOOKUP($A53,'Løp (13)'!$B$7:$K$100,9,FALSE),"")</f>
      </c>
      <c r="T53" s="30">
        <f>IF(ISNUMBER(VLOOKUP($A53,'Løp (14)'!$B$7:$K$100,9,FALSE)),VLOOKUP($A53,'Løp (14)'!$B$7:$K$100,9,FALSE),"")</f>
      </c>
      <c r="U53" s="30">
        <f>IF(ISNUMBER(VLOOKUP($A53,'Løp (15)'!$B$7:$K$100,9,FALSE)),VLOOKUP($A53,'Løp (15)'!$B$7:$K$100,9,FALSE),"")</f>
      </c>
      <c r="V53" s="31"/>
    </row>
    <row r="54" spans="1:22" ht="12.75">
      <c r="A54" s="155" t="s">
        <v>113</v>
      </c>
      <c r="B54" s="153">
        <v>18</v>
      </c>
      <c r="C54" s="28" t="str">
        <f>VLOOKUP(A54,'[1]Ark1'!$A$2:$C$100,3,FALSE)</f>
        <v>M</v>
      </c>
      <c r="D54" s="29">
        <f>COUNTIF(G54:U54,"&gt;0")</f>
        <v>0</v>
      </c>
      <c r="E54" s="25">
        <v>0</v>
      </c>
      <c r="F54" s="25">
        <f t="shared" si="4"/>
        <v>0</v>
      </c>
      <c r="G54" s="30">
        <f>IF(ISNUMBER(VLOOKUP($A54,'Løp (1)'!$B$7:$K$97,9,FALSE)),VLOOKUP($A54,'Løp (1)'!$B$7:$K$97,9,FALSE),"")</f>
      </c>
      <c r="H54" s="30">
        <f>IF(ISNUMBER(VLOOKUP($A54,'Løp (2)'!$B$7:$K$101,9,FALSE)),VLOOKUP($A54,'Løp (2)'!$B$7:$K$101,9,FALSE),"")</f>
      </c>
      <c r="I54" s="30">
        <f>IF(ISNUMBER(VLOOKUP($A54,'Løp (3)'!$B$7:$K$100,9,FALSE)),VLOOKUP($A54,'Løp (3)'!$B$7:$K$100,9,FALSE),"")</f>
      </c>
      <c r="J54" s="30">
        <f>IF(ISNUMBER(VLOOKUP($A54,'Løp (4)'!$B$7:$K$100,9,FALSE)),VLOOKUP($A54,'Løp (4)'!$B$7:$K$100,9,FALSE),"")</f>
      </c>
      <c r="K54" s="30">
        <f>IF(ISNUMBER(VLOOKUP($A54,'Løp (5)'!$B$7:$K$100,9,FALSE)),VLOOKUP($A54,'Løp (5)'!$B$7:$K$100,9,FALSE),"")</f>
      </c>
      <c r="L54" s="30">
        <f>IF(ISNUMBER(VLOOKUP($A54,'Løp (6)'!$B$7:$K$100,9,FALSE)),VLOOKUP($A54,'Løp (6)'!$B$7:$K$100,9,FALSE),"")</f>
      </c>
      <c r="M54" s="30">
        <f>IF(ISNUMBER(VLOOKUP($A54,'Løp (7)'!$B$7:$K$99,9,FALSE)),VLOOKUP($A54,'Løp (7)'!$B$7:$K$99,9,FALSE),"")</f>
      </c>
      <c r="N54" s="30">
        <f>IF(ISNUMBER(VLOOKUP($A54,'Løp (8)'!$B$7:$K$100,9,FALSE)),VLOOKUP($A54,'Løp (8)'!$B$7:$K$100,9,FALSE),"")</f>
      </c>
      <c r="O54" s="30">
        <f>IF(ISNUMBER(VLOOKUP($A54,'Løp (9)'!$B$7:$K$96,9,FALSE)),VLOOKUP($A54,'Løp (9)'!$B$7:$K$96,9,FALSE),"")</f>
      </c>
      <c r="P54" s="30">
        <f>IF(ISNUMBER(VLOOKUP($A54,'Løp (10)'!$B$7:$K$100,9,FALSE)),VLOOKUP($A54,'Løp (10)'!$B$7:$K$100,9,FALSE),"")</f>
      </c>
      <c r="Q54" s="30">
        <f>IF(ISNUMBER(VLOOKUP($A54,'Løp (11)'!$B$7:$K$100,9,FALSE)),VLOOKUP($A54,'Løp (11)'!$B$7:$K$100,9,FALSE),"")</f>
      </c>
      <c r="R54" s="30">
        <f>IF(ISNUMBER(VLOOKUP($A54,'Løp (12)'!$B$7:$K$100,9,FALSE)),VLOOKUP($A54,'Løp (12)'!$B$7:$K$100,9,FALSE),"")</f>
      </c>
      <c r="S54" s="30">
        <f>IF(ISNUMBER(VLOOKUP($A54,'Løp (13)'!$B$7:$K$100,9,FALSE)),VLOOKUP($A54,'Løp (13)'!$B$7:$K$100,9,FALSE),"")</f>
      </c>
      <c r="T54" s="30">
        <f>IF(ISNUMBER(VLOOKUP($A54,'Løp (14)'!$B$7:$K$100,9,FALSE)),VLOOKUP($A54,'Løp (14)'!$B$7:$K$100,9,FALSE),"")</f>
      </c>
      <c r="U54" s="30">
        <f>IF(ISNUMBER(VLOOKUP($A54,'Løp (15)'!$B$7:$K$100,9,FALSE)),VLOOKUP($A54,'Løp (15)'!$B$7:$K$100,9,FALSE),"")</f>
      </c>
      <c r="V54" s="31"/>
    </row>
    <row r="55" spans="1:22" ht="12.75">
      <c r="A55" s="155" t="s">
        <v>31</v>
      </c>
      <c r="B55" s="153">
        <v>19</v>
      </c>
      <c r="C55" s="28" t="str">
        <f>VLOOKUP(A55,'[1]Ark1'!$A$2:$C$100,3,FALSE)</f>
        <v>M</v>
      </c>
      <c r="D55" s="29">
        <f>COUNTIF(G55:U55,"&gt;0")</f>
        <v>0</v>
      </c>
      <c r="E55" s="25">
        <v>0</v>
      </c>
      <c r="F55" s="25">
        <f t="shared" si="4"/>
        <v>0</v>
      </c>
      <c r="G55" s="30">
        <f>IF(ISNUMBER(VLOOKUP($A55,'Løp (1)'!$B$7:$K$97,9,FALSE)),VLOOKUP($A55,'Løp (1)'!$B$7:$K$97,9,FALSE),"")</f>
      </c>
      <c r="H55" s="30">
        <f>IF(ISNUMBER(VLOOKUP($A55,'Løp (2)'!$B$7:$K$101,9,FALSE)),VLOOKUP($A55,'Løp (2)'!$B$7:$K$101,9,FALSE),"")</f>
      </c>
      <c r="I55" s="30">
        <f>IF(ISNUMBER(VLOOKUP($A55,'Løp (3)'!$B$7:$K$100,9,FALSE)),VLOOKUP($A55,'Løp (3)'!$B$7:$K$100,9,FALSE),"")</f>
      </c>
      <c r="J55" s="30">
        <f>IF(ISNUMBER(VLOOKUP($A55,'Løp (4)'!$B$7:$K$100,9,FALSE)),VLOOKUP($A55,'Løp (4)'!$B$7:$K$100,9,FALSE),"")</f>
      </c>
      <c r="K55" s="30">
        <f>IF(ISNUMBER(VLOOKUP($A55,'Løp (5)'!$B$7:$K$100,9,FALSE)),VLOOKUP($A55,'Løp (5)'!$B$7:$K$100,9,FALSE),"")</f>
      </c>
      <c r="L55" s="30">
        <f>IF(ISNUMBER(VLOOKUP($A55,'Løp (6)'!$B$7:$K$100,9,FALSE)),VLOOKUP($A55,'Løp (6)'!$B$7:$K$100,9,FALSE),"")</f>
      </c>
      <c r="M55" s="30">
        <f>IF(ISNUMBER(VLOOKUP($A55,'Løp (7)'!$B$7:$K$99,9,FALSE)),VLOOKUP($A55,'Løp (7)'!$B$7:$K$99,9,FALSE),"")</f>
      </c>
      <c r="N55" s="30">
        <f>IF(ISNUMBER(VLOOKUP($A55,'Løp (8)'!$B$7:$K$100,9,FALSE)),VLOOKUP($A55,'Løp (8)'!$B$7:$K$100,9,FALSE),"")</f>
      </c>
      <c r="O55" s="30">
        <f>IF(ISNUMBER(VLOOKUP($A55,'Løp (9)'!$B$7:$K$96,9,FALSE)),VLOOKUP($A55,'Løp (9)'!$B$7:$K$96,9,FALSE),"")</f>
      </c>
      <c r="P55" s="30">
        <f>IF(ISNUMBER(VLOOKUP($A55,'Løp (10)'!$B$7:$K$100,9,FALSE)),VLOOKUP($A55,'Løp (10)'!$B$7:$K$100,9,FALSE),"")</f>
      </c>
      <c r="Q55" s="30">
        <f>IF(ISNUMBER(VLOOKUP($A55,'Løp (11)'!$B$7:$K$100,9,FALSE)),VLOOKUP($A55,'Løp (11)'!$B$7:$K$100,9,FALSE),"")</f>
      </c>
      <c r="R55" s="30">
        <f>IF(ISNUMBER(VLOOKUP($A55,'Løp (12)'!$B$7:$K$100,9,FALSE)),VLOOKUP($A55,'Løp (12)'!$B$7:$K$100,9,FALSE),"")</f>
      </c>
      <c r="S55" s="30">
        <f>IF(ISNUMBER(VLOOKUP($A55,'Løp (13)'!$B$7:$K$100,9,FALSE)),VLOOKUP($A55,'Løp (13)'!$B$7:$K$100,9,FALSE),"")</f>
      </c>
      <c r="T55" s="30">
        <f>IF(ISNUMBER(VLOOKUP($A55,'Løp (14)'!$B$7:$K$100,9,FALSE)),VLOOKUP($A55,'Løp (14)'!$B$7:$K$100,9,FALSE),"")</f>
      </c>
      <c r="U55" s="30">
        <f>IF(ISNUMBER(VLOOKUP($A55,'Løp (15)'!$B$7:$K$100,9,FALSE)),VLOOKUP($A55,'Løp (15)'!$B$7:$K$100,9,FALSE),"")</f>
      </c>
      <c r="V55" s="31"/>
    </row>
    <row r="56" spans="1:22" ht="12.75">
      <c r="A56" s="155" t="s">
        <v>114</v>
      </c>
      <c r="B56" s="153">
        <v>20</v>
      </c>
      <c r="C56" s="28" t="str">
        <f>VLOOKUP(A56,'[1]Ark1'!$A$2:$C$100,3,FALSE)</f>
        <v>M</v>
      </c>
      <c r="D56" s="29">
        <f>COUNTIF(G56:U56,"&gt;0")</f>
        <v>0</v>
      </c>
      <c r="E56" s="25">
        <v>0</v>
      </c>
      <c r="F56" s="25">
        <f t="shared" si="4"/>
        <v>0</v>
      </c>
      <c r="G56" s="30">
        <f>IF(ISNUMBER(VLOOKUP($A56,'Løp (1)'!$B$7:$K$97,9,FALSE)),VLOOKUP($A56,'Løp (1)'!$B$7:$K$97,9,FALSE),"")</f>
      </c>
      <c r="H56" s="30">
        <f>IF(ISNUMBER(VLOOKUP($A56,'Løp (2)'!$B$7:$K$101,9,FALSE)),VLOOKUP($A56,'Løp (2)'!$B$7:$K$101,9,FALSE),"")</f>
      </c>
      <c r="I56" s="30">
        <f>IF(ISNUMBER(VLOOKUP($A56,'Løp (3)'!$B$7:$K$100,9,FALSE)),VLOOKUP($A56,'Løp (3)'!$B$7:$K$100,9,FALSE),"")</f>
      </c>
      <c r="J56" s="30">
        <f>IF(ISNUMBER(VLOOKUP($A56,'Løp (4)'!$B$7:$K$100,9,FALSE)),VLOOKUP($A56,'Løp (4)'!$B$7:$K$100,9,FALSE),"")</f>
      </c>
      <c r="K56" s="30">
        <f>IF(ISNUMBER(VLOOKUP($A56,'Løp (5)'!$B$7:$K$100,9,FALSE)),VLOOKUP($A56,'Løp (5)'!$B$7:$K$100,9,FALSE),"")</f>
      </c>
      <c r="L56" s="30">
        <f>IF(ISNUMBER(VLOOKUP($A56,'Løp (6)'!$B$7:$K$100,9,FALSE)),VLOOKUP($A56,'Løp (6)'!$B$7:$K$100,9,FALSE),"")</f>
      </c>
      <c r="M56" s="30">
        <f>IF(ISNUMBER(VLOOKUP($A56,'Løp (7)'!$B$7:$K$99,9,FALSE)),VLOOKUP($A56,'Løp (7)'!$B$7:$K$99,9,FALSE),"")</f>
      </c>
      <c r="N56" s="30">
        <f>IF(ISNUMBER(VLOOKUP($A56,'Løp (8)'!$B$7:$K$100,9,FALSE)),VLOOKUP($A56,'Løp (8)'!$B$7:$K$100,9,FALSE),"")</f>
      </c>
      <c r="O56" s="30">
        <f>IF(ISNUMBER(VLOOKUP($A56,'Løp (9)'!$B$7:$K$96,9,FALSE)),VLOOKUP($A56,'Løp (9)'!$B$7:$K$96,9,FALSE),"")</f>
      </c>
      <c r="P56" s="30">
        <f>IF(ISNUMBER(VLOOKUP($A56,'Løp (10)'!$B$7:$K$100,9,FALSE)),VLOOKUP($A56,'Løp (10)'!$B$7:$K$100,9,FALSE),"")</f>
      </c>
      <c r="Q56" s="30">
        <f>IF(ISNUMBER(VLOOKUP($A56,'Løp (11)'!$B$7:$K$100,9,FALSE)),VLOOKUP($A56,'Løp (11)'!$B$7:$K$100,9,FALSE),"")</f>
      </c>
      <c r="R56" s="30">
        <f>IF(ISNUMBER(VLOOKUP($A56,'Løp (12)'!$B$7:$K$100,9,FALSE)),VLOOKUP($A56,'Løp (12)'!$B$7:$K$100,9,FALSE),"")</f>
      </c>
      <c r="S56" s="30">
        <f>IF(ISNUMBER(VLOOKUP($A56,'Løp (13)'!$B$7:$K$100,9,FALSE)),VLOOKUP($A56,'Løp (13)'!$B$7:$K$100,9,FALSE),"")</f>
      </c>
      <c r="T56" s="30">
        <f>IF(ISNUMBER(VLOOKUP($A56,'Løp (14)'!$B$7:$K$100,9,FALSE)),VLOOKUP($A56,'Løp (14)'!$B$7:$K$100,9,FALSE),"")</f>
      </c>
      <c r="U56" s="30">
        <f>IF(ISNUMBER(VLOOKUP($A56,'Løp (15)'!$B$7:$K$100,9,FALSE)),VLOOKUP($A56,'Løp (15)'!$B$7:$K$100,9,FALSE),"")</f>
      </c>
      <c r="V56" s="31"/>
    </row>
    <row r="57" spans="1:22" ht="12.75">
      <c r="A57" s="155" t="s">
        <v>115</v>
      </c>
      <c r="B57" s="153">
        <v>23</v>
      </c>
      <c r="C57" s="28" t="str">
        <f>VLOOKUP(A57,'[1]Ark1'!$A$2:$C$100,3,FALSE)</f>
        <v>M</v>
      </c>
      <c r="D57" s="29">
        <f>COUNTIF(G57:U57,"&gt;0")</f>
        <v>0</v>
      </c>
      <c r="E57" s="25">
        <v>0</v>
      </c>
      <c r="F57" s="25">
        <f t="shared" si="4"/>
        <v>0</v>
      </c>
      <c r="G57" s="30">
        <f>IF(ISNUMBER(VLOOKUP($A57,'Løp (1)'!$B$7:$K$97,9,FALSE)),VLOOKUP($A57,'Løp (1)'!$B$7:$K$97,9,FALSE),"")</f>
      </c>
      <c r="H57" s="30">
        <f>IF(ISNUMBER(VLOOKUP($A57,'Løp (2)'!$B$7:$K$101,9,FALSE)),VLOOKUP($A57,'Løp (2)'!$B$7:$K$101,9,FALSE),"")</f>
      </c>
      <c r="I57" s="30">
        <f>IF(ISNUMBER(VLOOKUP($A57,'Løp (3)'!$B$7:$K$100,9,FALSE)),VLOOKUP($A57,'Løp (3)'!$B$7:$K$100,9,FALSE),"")</f>
      </c>
      <c r="J57" s="30">
        <f>IF(ISNUMBER(VLOOKUP($A57,'Løp (4)'!$B$7:$K$100,9,FALSE)),VLOOKUP($A57,'Løp (4)'!$B$7:$K$100,9,FALSE),"")</f>
      </c>
      <c r="K57" s="30">
        <f>IF(ISNUMBER(VLOOKUP($A57,'Løp (5)'!$B$7:$K$100,9,FALSE)),VLOOKUP($A57,'Løp (5)'!$B$7:$K$100,9,FALSE),"")</f>
      </c>
      <c r="L57" s="30">
        <f>IF(ISNUMBER(VLOOKUP($A57,'Løp (6)'!$B$7:$K$100,9,FALSE)),VLOOKUP($A57,'Løp (6)'!$B$7:$K$100,9,FALSE),"")</f>
      </c>
      <c r="M57" s="30">
        <f>IF(ISNUMBER(VLOOKUP($A57,'Løp (7)'!$B$7:$K$99,9,FALSE)),VLOOKUP($A57,'Løp (7)'!$B$7:$K$99,9,FALSE),"")</f>
      </c>
      <c r="N57" s="30">
        <f>IF(ISNUMBER(VLOOKUP($A57,'Løp (8)'!$B$7:$K$100,9,FALSE)),VLOOKUP($A57,'Løp (8)'!$B$7:$K$100,9,FALSE),"")</f>
      </c>
      <c r="O57" s="30">
        <f>IF(ISNUMBER(VLOOKUP($A57,'Løp (9)'!$B$7:$K$96,9,FALSE)),VLOOKUP($A57,'Løp (9)'!$B$7:$K$96,9,FALSE),"")</f>
      </c>
      <c r="P57" s="30">
        <f>IF(ISNUMBER(VLOOKUP($A57,'Løp (10)'!$B$7:$K$100,9,FALSE)),VLOOKUP($A57,'Løp (10)'!$B$7:$K$100,9,FALSE),"")</f>
      </c>
      <c r="Q57" s="30">
        <f>IF(ISNUMBER(VLOOKUP($A57,'Løp (11)'!$B$7:$K$100,9,FALSE)),VLOOKUP($A57,'Løp (11)'!$B$7:$K$100,9,FALSE),"")</f>
      </c>
      <c r="R57" s="30">
        <f>IF(ISNUMBER(VLOOKUP($A57,'Løp (12)'!$B$7:$K$100,9,FALSE)),VLOOKUP($A57,'Løp (12)'!$B$7:$K$100,9,FALSE),"")</f>
      </c>
      <c r="S57" s="30">
        <f>IF(ISNUMBER(VLOOKUP($A57,'Løp (13)'!$B$7:$K$100,9,FALSE)),VLOOKUP($A57,'Løp (13)'!$B$7:$K$100,9,FALSE),"")</f>
      </c>
      <c r="T57" s="30">
        <f>IF(ISNUMBER(VLOOKUP($A57,'Løp (14)'!$B$7:$K$100,9,FALSE)),VLOOKUP($A57,'Løp (14)'!$B$7:$K$100,9,FALSE),"")</f>
      </c>
      <c r="U57" s="30">
        <f>IF(ISNUMBER(VLOOKUP($A57,'Løp (15)'!$B$7:$K$100,9,FALSE)),VLOOKUP($A57,'Løp (15)'!$B$7:$K$100,9,FALSE),"")</f>
      </c>
      <c r="V57" s="31"/>
    </row>
    <row r="58" spans="1:22" ht="12.75">
      <c r="A58" s="155" t="s">
        <v>32</v>
      </c>
      <c r="B58" s="153">
        <v>2</v>
      </c>
      <c r="C58" s="28" t="str">
        <f>VLOOKUP(A58,'[1]Ark1'!$A$2:$C$100,3,FALSE)</f>
        <v>M</v>
      </c>
      <c r="D58" s="29">
        <f>COUNTIF(G58:U58,"&gt;0")</f>
        <v>0</v>
      </c>
      <c r="E58" s="25">
        <v>0</v>
      </c>
      <c r="F58" s="25">
        <f t="shared" si="4"/>
        <v>0</v>
      </c>
      <c r="G58" s="30">
        <f>IF(ISNUMBER(VLOOKUP($A58,'Løp (1)'!$B$7:$K$97,9,FALSE)),VLOOKUP($A58,'Løp (1)'!$B$7:$K$97,9,FALSE),"")</f>
      </c>
      <c r="H58" s="30">
        <f>IF(ISNUMBER(VLOOKUP($A58,'Løp (2)'!$B$7:$K$101,9,FALSE)),VLOOKUP($A58,'Løp (2)'!$B$7:$K$101,9,FALSE),"")</f>
      </c>
      <c r="I58" s="30">
        <f>IF(ISNUMBER(VLOOKUP($A58,'Løp (3)'!$B$7:$K$100,9,FALSE)),VLOOKUP($A58,'Løp (3)'!$B$7:$K$100,9,FALSE),"")</f>
      </c>
      <c r="J58" s="30">
        <f>IF(ISNUMBER(VLOOKUP($A58,'Løp (4)'!$B$7:$K$100,9,FALSE)),VLOOKUP($A58,'Løp (4)'!$B$7:$K$100,9,FALSE),"")</f>
      </c>
      <c r="K58" s="30">
        <f>IF(ISNUMBER(VLOOKUP($A58,'Løp (5)'!$B$7:$K$100,9,FALSE)),VLOOKUP($A58,'Løp (5)'!$B$7:$K$100,9,FALSE),"")</f>
      </c>
      <c r="L58" s="30">
        <f>IF(ISNUMBER(VLOOKUP($A58,'Løp (6)'!$B$7:$K$100,9,FALSE)),VLOOKUP($A58,'Løp (6)'!$B$7:$K$100,9,FALSE),"")</f>
      </c>
      <c r="M58" s="30">
        <f>IF(ISNUMBER(VLOOKUP($A58,'Løp (7)'!$B$7:$K$99,9,FALSE)),VLOOKUP($A58,'Løp (7)'!$B$7:$K$99,9,FALSE),"")</f>
      </c>
      <c r="N58" s="30">
        <f>IF(ISNUMBER(VLOOKUP($A58,'Løp (8)'!$B$7:$K$100,9,FALSE)),VLOOKUP($A58,'Løp (8)'!$B$7:$K$100,9,FALSE),"")</f>
      </c>
      <c r="O58" s="30">
        <f>IF(ISNUMBER(VLOOKUP($A58,'Løp (9)'!$B$7:$K$96,9,FALSE)),VLOOKUP($A58,'Løp (9)'!$B$7:$K$96,9,FALSE),"")</f>
      </c>
      <c r="P58" s="30">
        <f>IF(ISNUMBER(VLOOKUP($A58,'Løp (10)'!$B$7:$K$100,9,FALSE)),VLOOKUP($A58,'Løp (10)'!$B$7:$K$100,9,FALSE),"")</f>
      </c>
      <c r="Q58" s="30">
        <f>IF(ISNUMBER(VLOOKUP($A58,'Løp (11)'!$B$7:$K$100,9,FALSE)),VLOOKUP($A58,'Løp (11)'!$B$7:$K$100,9,FALSE),"")</f>
      </c>
      <c r="R58" s="30">
        <f>IF(ISNUMBER(VLOOKUP($A58,'Løp (12)'!$B$7:$K$100,9,FALSE)),VLOOKUP($A58,'Løp (12)'!$B$7:$K$100,9,FALSE),"")</f>
      </c>
      <c r="S58" s="30">
        <f>IF(ISNUMBER(VLOOKUP($A58,'Løp (13)'!$B$7:$K$100,9,FALSE)),VLOOKUP($A58,'Løp (13)'!$B$7:$K$100,9,FALSE),"")</f>
      </c>
      <c r="T58" s="30">
        <f>IF(ISNUMBER(VLOOKUP($A58,'Løp (14)'!$B$7:$K$100,9,FALSE)),VLOOKUP($A58,'Løp (14)'!$B$7:$K$100,9,FALSE),"")</f>
      </c>
      <c r="U58" s="30">
        <f>IF(ISNUMBER(VLOOKUP($A58,'Løp (15)'!$B$7:$K$100,9,FALSE)),VLOOKUP($A58,'Løp (15)'!$B$7:$K$100,9,FALSE),"")</f>
      </c>
      <c r="V58" s="31"/>
    </row>
    <row r="59" spans="1:22" ht="12.75">
      <c r="A59" s="155" t="s">
        <v>172</v>
      </c>
      <c r="B59" s="153">
        <v>6</v>
      </c>
      <c r="C59" s="28" t="str">
        <f>VLOOKUP(A59,'[1]Ark1'!$A$2:$C$100,3,FALSE)</f>
        <v>M</v>
      </c>
      <c r="D59" s="29">
        <f>COUNTIF(G59:U59,"&gt;0")</f>
        <v>0</v>
      </c>
      <c r="E59" s="25">
        <v>0</v>
      </c>
      <c r="F59" s="25">
        <f aca="true" t="shared" si="5" ref="F59:F76">SUM(G59:U59)</f>
        <v>0</v>
      </c>
      <c r="G59" s="30">
        <f>IF(ISNUMBER(VLOOKUP($A59,'Løp (1)'!$B$7:$K$97,9,FALSE)),VLOOKUP($A59,'Løp (1)'!$B$7:$K$97,9,FALSE),"")</f>
      </c>
      <c r="H59" s="30">
        <f>IF(ISNUMBER(VLOOKUP($A59,'Løp (2)'!$B$7:$K$101,9,FALSE)),VLOOKUP($A59,'Løp (2)'!$B$7:$K$101,9,FALSE),"")</f>
      </c>
      <c r="I59" s="30">
        <f>IF(ISNUMBER(VLOOKUP($A59,'Løp (3)'!$B$7:$K$100,9,FALSE)),VLOOKUP($A59,'Løp (3)'!$B$7:$K$100,9,FALSE),"")</f>
      </c>
      <c r="J59" s="30">
        <f>IF(ISNUMBER(VLOOKUP($A59,'Løp (4)'!$B$7:$K$100,9,FALSE)),VLOOKUP($A59,'Løp (4)'!$B$7:$K$100,9,FALSE),"")</f>
      </c>
      <c r="K59" s="30">
        <f>IF(ISNUMBER(VLOOKUP($A59,'Løp (5)'!$B$7:$K$100,9,FALSE)),VLOOKUP($A59,'Løp (5)'!$B$7:$K$100,9,FALSE),"")</f>
      </c>
      <c r="L59" s="30">
        <f>IF(ISNUMBER(VLOOKUP($A59,'Løp (6)'!$B$7:$K$100,9,FALSE)),VLOOKUP($A59,'Løp (6)'!$B$7:$K$100,9,FALSE),"")</f>
      </c>
      <c r="M59" s="30">
        <f>IF(ISNUMBER(VLOOKUP($A59,'Løp (7)'!$B$7:$K$99,9,FALSE)),VLOOKUP($A59,'Løp (7)'!$B$7:$K$99,9,FALSE),"")</f>
      </c>
      <c r="N59" s="30">
        <f>IF(ISNUMBER(VLOOKUP($A59,'Løp (8)'!$B$7:$K$100,9,FALSE)),VLOOKUP($A59,'Løp (8)'!$B$7:$K$100,9,FALSE),"")</f>
      </c>
      <c r="O59" s="30">
        <f>IF(ISNUMBER(VLOOKUP($A59,'Løp (9)'!$B$7:$K$96,9,FALSE)),VLOOKUP($A59,'Løp (9)'!$B$7:$K$96,9,FALSE),"")</f>
      </c>
      <c r="P59" s="30">
        <f>IF(ISNUMBER(VLOOKUP($A59,'Løp (10)'!$B$7:$K$100,9,FALSE)),VLOOKUP($A59,'Løp (10)'!$B$7:$K$100,9,FALSE),"")</f>
      </c>
      <c r="Q59" s="30">
        <f>IF(ISNUMBER(VLOOKUP($A59,'Løp (11)'!$B$7:$K$100,9,FALSE)),VLOOKUP($A59,'Løp (11)'!$B$7:$K$100,9,FALSE),"")</f>
      </c>
      <c r="R59" s="30">
        <f>IF(ISNUMBER(VLOOKUP($A59,'Løp (12)'!$B$7:$K$100,9,FALSE)),VLOOKUP($A59,'Løp (12)'!$B$7:$K$100,9,FALSE),"")</f>
      </c>
      <c r="S59" s="30">
        <f>IF(ISNUMBER(VLOOKUP($A59,'Løp (13)'!$B$7:$K$100,9,FALSE)),VLOOKUP($A59,'Løp (13)'!$B$7:$K$100,9,FALSE),"")</f>
      </c>
      <c r="T59" s="30">
        <f>IF(ISNUMBER(VLOOKUP($A59,'Løp (14)'!$B$7:$K$100,9,FALSE)),VLOOKUP($A59,'Løp (14)'!$B$7:$K$100,9,FALSE),"")</f>
      </c>
      <c r="U59" s="30">
        <f>IF(ISNUMBER(VLOOKUP($A59,'Løp (15)'!$B$7:$K$100,9,FALSE)),VLOOKUP($A59,'Løp (15)'!$B$7:$K$100,9,FALSE),"")</f>
      </c>
      <c r="V59" s="31"/>
    </row>
    <row r="60" spans="1:22" ht="12.75">
      <c r="A60" s="155" t="s">
        <v>116</v>
      </c>
      <c r="B60" s="153">
        <v>10</v>
      </c>
      <c r="C60" s="28" t="str">
        <f>VLOOKUP(A60,'[1]Ark1'!$A$2:$C$100,3,FALSE)</f>
        <v>D</v>
      </c>
      <c r="D60" s="29">
        <f>COUNTIF(G60:U60,"&gt;0")</f>
        <v>0</v>
      </c>
      <c r="E60" s="25">
        <v>0</v>
      </c>
      <c r="F60" s="25">
        <f t="shared" si="5"/>
        <v>0</v>
      </c>
      <c r="G60" s="30">
        <f>IF(ISNUMBER(VLOOKUP($A60,'Løp (1)'!$B$7:$K$97,9,FALSE)),VLOOKUP($A60,'Løp (1)'!$B$7:$K$97,9,FALSE),"")</f>
      </c>
      <c r="H60" s="30">
        <f>IF(ISNUMBER(VLOOKUP($A60,'Løp (2)'!$B$7:$K$101,9,FALSE)),VLOOKUP($A60,'Løp (2)'!$B$7:$K$101,9,FALSE),"")</f>
      </c>
      <c r="I60" s="30">
        <f>IF(ISNUMBER(VLOOKUP($A60,'Løp (3)'!$B$7:$K$100,9,FALSE)),VLOOKUP($A60,'Løp (3)'!$B$7:$K$100,9,FALSE),"")</f>
      </c>
      <c r="J60" s="30">
        <f>IF(ISNUMBER(VLOOKUP($A60,'Løp (4)'!$B$7:$K$100,9,FALSE)),VLOOKUP($A60,'Løp (4)'!$B$7:$K$100,9,FALSE),"")</f>
      </c>
      <c r="K60" s="30">
        <f>IF(ISNUMBER(VLOOKUP($A60,'Løp (5)'!$B$7:$K$100,9,FALSE)),VLOOKUP($A60,'Løp (5)'!$B$7:$K$100,9,FALSE),"")</f>
      </c>
      <c r="L60" s="30">
        <f>IF(ISNUMBER(VLOOKUP($A60,'Løp (6)'!$B$7:$K$100,9,FALSE)),VLOOKUP($A60,'Løp (6)'!$B$7:$K$100,9,FALSE),"")</f>
      </c>
      <c r="M60" s="30">
        <f>IF(ISNUMBER(VLOOKUP($A60,'Løp (7)'!$B$7:$K$99,9,FALSE)),VLOOKUP($A60,'Løp (7)'!$B$7:$K$99,9,FALSE),"")</f>
      </c>
      <c r="N60" s="30">
        <f>IF(ISNUMBER(VLOOKUP($A60,'Løp (8)'!$B$7:$K$100,9,FALSE)),VLOOKUP($A60,'Løp (8)'!$B$7:$K$100,9,FALSE),"")</f>
      </c>
      <c r="O60" s="30">
        <f>IF(ISNUMBER(VLOOKUP($A60,'Løp (9)'!$B$7:$K$96,9,FALSE)),VLOOKUP($A60,'Løp (9)'!$B$7:$K$96,9,FALSE),"")</f>
      </c>
      <c r="P60" s="30">
        <f>IF(ISNUMBER(VLOOKUP($A60,'Løp (10)'!$B$7:$K$100,9,FALSE)),VLOOKUP($A60,'Løp (10)'!$B$7:$K$100,9,FALSE),"")</f>
      </c>
      <c r="Q60" s="30">
        <f>IF(ISNUMBER(VLOOKUP($A60,'Løp (11)'!$B$7:$K$100,9,FALSE)),VLOOKUP($A60,'Løp (11)'!$B$7:$K$100,9,FALSE),"")</f>
      </c>
      <c r="R60" s="30">
        <f>IF(ISNUMBER(VLOOKUP($A60,'Løp (12)'!$B$7:$K$100,9,FALSE)),VLOOKUP($A60,'Løp (12)'!$B$7:$K$100,9,FALSE),"")</f>
      </c>
      <c r="S60" s="30">
        <f>IF(ISNUMBER(VLOOKUP($A60,'Løp (13)'!$B$7:$K$100,9,FALSE)),VLOOKUP($A60,'Løp (13)'!$B$7:$K$100,9,FALSE),"")</f>
      </c>
      <c r="T60" s="30">
        <f>IF(ISNUMBER(VLOOKUP($A60,'Løp (14)'!$B$7:$K$100,9,FALSE)),VLOOKUP($A60,'Løp (14)'!$B$7:$K$100,9,FALSE),"")</f>
      </c>
      <c r="U60" s="30">
        <f>IF(ISNUMBER(VLOOKUP($A60,'Løp (15)'!$B$7:$K$100,9,FALSE)),VLOOKUP($A60,'Løp (15)'!$B$7:$K$100,9,FALSE),"")</f>
      </c>
      <c r="V60" s="31"/>
    </row>
    <row r="61" spans="1:22" ht="12.75">
      <c r="A61" s="155" t="s">
        <v>183</v>
      </c>
      <c r="B61" s="153">
        <v>14</v>
      </c>
      <c r="C61" s="28" t="str">
        <f>VLOOKUP(A61,'[1]Ark1'!$A$2:$C$100,3,FALSE)</f>
        <v>M</v>
      </c>
      <c r="D61" s="29">
        <f>COUNTIF(G61:U61,"&gt;0")</f>
        <v>0</v>
      </c>
      <c r="E61" s="25">
        <v>0</v>
      </c>
      <c r="F61" s="25">
        <f t="shared" si="5"/>
        <v>0</v>
      </c>
      <c r="G61" s="30">
        <f>IF(ISNUMBER(VLOOKUP($A61,'Løp (1)'!$B$7:$K$97,9,FALSE)),VLOOKUP($A61,'Løp (1)'!$B$7:$K$97,9,FALSE),"")</f>
      </c>
      <c r="H61" s="30">
        <f>IF(ISNUMBER(VLOOKUP($A61,'Løp (2)'!$B$7:$K$101,9,FALSE)),VLOOKUP($A61,'Løp (2)'!$B$7:$K$101,9,FALSE),"")</f>
      </c>
      <c r="I61" s="30">
        <f>IF(ISNUMBER(VLOOKUP($A61,'Løp (3)'!$B$7:$K$100,9,FALSE)),VLOOKUP($A61,'Løp (3)'!$B$7:$K$100,9,FALSE),"")</f>
      </c>
      <c r="J61" s="30">
        <f>IF(ISNUMBER(VLOOKUP($A61,'Løp (4)'!$B$7:$K$100,9,FALSE)),VLOOKUP($A61,'Løp (4)'!$B$7:$K$100,9,FALSE),"")</f>
      </c>
      <c r="K61" s="30">
        <f>IF(ISNUMBER(VLOOKUP($A61,'Løp (5)'!$B$7:$K$100,9,FALSE)),VLOOKUP($A61,'Løp (5)'!$B$7:$K$100,9,FALSE),"")</f>
      </c>
      <c r="L61" s="30">
        <f>IF(ISNUMBER(VLOOKUP($A61,'Løp (6)'!$B$7:$K$100,9,FALSE)),VLOOKUP($A61,'Løp (6)'!$B$7:$K$100,9,FALSE),"")</f>
      </c>
      <c r="M61" s="30">
        <f>IF(ISNUMBER(VLOOKUP($A61,'Løp (7)'!$B$7:$K$99,9,FALSE)),VLOOKUP($A61,'Løp (7)'!$B$7:$K$99,9,FALSE),"")</f>
      </c>
      <c r="N61" s="30">
        <f>IF(ISNUMBER(VLOOKUP($A61,'Løp (8)'!$B$7:$K$100,9,FALSE)),VLOOKUP($A61,'Løp (8)'!$B$7:$K$100,9,FALSE),"")</f>
      </c>
      <c r="O61" s="30">
        <f>IF(ISNUMBER(VLOOKUP($A61,'Løp (9)'!$B$7:$K$96,9,FALSE)),VLOOKUP($A61,'Løp (9)'!$B$7:$K$96,9,FALSE),"")</f>
      </c>
      <c r="P61" s="30">
        <f>IF(ISNUMBER(VLOOKUP($A61,'Løp (10)'!$B$7:$K$100,9,FALSE)),VLOOKUP($A61,'Løp (10)'!$B$7:$K$100,9,FALSE),"")</f>
      </c>
      <c r="Q61" s="30">
        <f>IF(ISNUMBER(VLOOKUP($A61,'Løp (11)'!$B$7:$K$100,9,FALSE)),VLOOKUP($A61,'Løp (11)'!$B$7:$K$100,9,FALSE),"")</f>
      </c>
      <c r="R61" s="30">
        <f>IF(ISNUMBER(VLOOKUP($A61,'Løp (12)'!$B$7:$K$100,9,FALSE)),VLOOKUP($A61,'Løp (12)'!$B$7:$K$100,9,FALSE),"")</f>
      </c>
      <c r="S61" s="30">
        <f>IF(ISNUMBER(VLOOKUP($A61,'Løp (13)'!$B$7:$K$100,9,FALSE)),VLOOKUP($A61,'Løp (13)'!$B$7:$K$100,9,FALSE),"")</f>
      </c>
      <c r="T61" s="30">
        <f>IF(ISNUMBER(VLOOKUP($A61,'Løp (14)'!$B$7:$K$100,9,FALSE)),VLOOKUP($A61,'Løp (14)'!$B$7:$K$100,9,FALSE),"")</f>
      </c>
      <c r="U61" s="30">
        <f>IF(ISNUMBER(VLOOKUP($A61,'Løp (15)'!$B$7:$K$100,9,FALSE)),VLOOKUP($A61,'Løp (15)'!$B$7:$K$100,9,FALSE),"")</f>
      </c>
      <c r="V61" s="31"/>
    </row>
    <row r="62" spans="1:22" ht="12.75">
      <c r="A62" s="155" t="s">
        <v>174</v>
      </c>
      <c r="B62" s="153">
        <v>18</v>
      </c>
      <c r="C62" s="28" t="str">
        <f>VLOOKUP(A62,'[1]Ark1'!$A$2:$C$100,3,FALSE)</f>
        <v>M</v>
      </c>
      <c r="D62" s="29">
        <f>COUNTIF(G62:U62,"&gt;0")</f>
        <v>0</v>
      </c>
      <c r="E62" s="25">
        <v>0</v>
      </c>
      <c r="F62" s="25">
        <f t="shared" si="5"/>
        <v>0</v>
      </c>
      <c r="G62" s="30">
        <f>IF(ISNUMBER(VLOOKUP($A62,'Løp (1)'!$B$7:$K$97,9,FALSE)),VLOOKUP($A62,'Løp (1)'!$B$7:$K$97,9,FALSE),"")</f>
      </c>
      <c r="H62" s="30">
        <f>IF(ISNUMBER(VLOOKUP($A62,'Løp (2)'!$B$7:$K$101,9,FALSE)),VLOOKUP($A62,'Løp (2)'!$B$7:$K$101,9,FALSE),"")</f>
      </c>
      <c r="I62" s="30">
        <f>IF(ISNUMBER(VLOOKUP($A62,'Løp (3)'!$B$7:$K$100,9,FALSE)),VLOOKUP($A62,'Løp (3)'!$B$7:$K$100,9,FALSE),"")</f>
      </c>
      <c r="J62" s="30">
        <f>IF(ISNUMBER(VLOOKUP($A62,'Løp (4)'!$B$7:$K$100,9,FALSE)),VLOOKUP($A62,'Løp (4)'!$B$7:$K$100,9,FALSE),"")</f>
      </c>
      <c r="K62" s="30">
        <f>IF(ISNUMBER(VLOOKUP($A62,'Løp (5)'!$B$7:$K$100,9,FALSE)),VLOOKUP($A62,'Løp (5)'!$B$7:$K$100,9,FALSE),"")</f>
      </c>
      <c r="L62" s="30">
        <f>IF(ISNUMBER(VLOOKUP($A62,'Løp (6)'!$B$7:$K$100,9,FALSE)),VLOOKUP($A62,'Løp (6)'!$B$7:$K$100,9,FALSE),"")</f>
      </c>
      <c r="M62" s="30">
        <f>IF(ISNUMBER(VLOOKUP($A62,'Løp (7)'!$B$7:$K$99,9,FALSE)),VLOOKUP($A62,'Løp (7)'!$B$7:$K$99,9,FALSE),"")</f>
      </c>
      <c r="N62" s="30">
        <f>IF(ISNUMBER(VLOOKUP($A62,'Løp (8)'!$B$7:$K$100,9,FALSE)),VLOOKUP($A62,'Løp (8)'!$B$7:$K$100,9,FALSE),"")</f>
      </c>
      <c r="O62" s="30">
        <f>IF(ISNUMBER(VLOOKUP($A62,'Løp (9)'!$B$7:$K$96,9,FALSE)),VLOOKUP($A62,'Løp (9)'!$B$7:$K$96,9,FALSE),"")</f>
      </c>
      <c r="P62" s="30">
        <f>IF(ISNUMBER(VLOOKUP($A62,'Løp (10)'!$B$7:$K$100,9,FALSE)),VLOOKUP($A62,'Løp (10)'!$B$7:$K$100,9,FALSE),"")</f>
      </c>
      <c r="Q62" s="30">
        <f>IF(ISNUMBER(VLOOKUP($A62,'Løp (11)'!$B$7:$K$100,9,FALSE)),VLOOKUP($A62,'Løp (11)'!$B$7:$K$100,9,FALSE),"")</f>
      </c>
      <c r="R62" s="30">
        <f>IF(ISNUMBER(VLOOKUP($A62,'Løp (12)'!$B$7:$K$100,9,FALSE)),VLOOKUP($A62,'Løp (12)'!$B$7:$K$100,9,FALSE),"")</f>
      </c>
      <c r="S62" s="30">
        <f>IF(ISNUMBER(VLOOKUP($A62,'Løp (13)'!$B$7:$K$100,9,FALSE)),VLOOKUP($A62,'Løp (13)'!$B$7:$K$100,9,FALSE),"")</f>
      </c>
      <c r="T62" s="30">
        <f>IF(ISNUMBER(VLOOKUP($A62,'Løp (14)'!$B$7:$K$100,9,FALSE)),VLOOKUP($A62,'Løp (14)'!$B$7:$K$100,9,FALSE),"")</f>
      </c>
      <c r="U62" s="30">
        <f>IF(ISNUMBER(VLOOKUP($A62,'Løp (15)'!$B$7:$K$100,9,FALSE)),VLOOKUP($A62,'Løp (15)'!$B$7:$K$100,9,FALSE),"")</f>
      </c>
      <c r="V62" s="31"/>
    </row>
    <row r="63" spans="1:22" ht="12.75">
      <c r="A63" s="155" t="s">
        <v>117</v>
      </c>
      <c r="B63" s="153">
        <v>19</v>
      </c>
      <c r="C63" s="28" t="str">
        <f>VLOOKUP(A63,'[1]Ark1'!$A$2:$C$100,3,FALSE)</f>
        <v>M</v>
      </c>
      <c r="D63" s="29">
        <f>COUNTIF(G63:U63,"&gt;0")</f>
        <v>0</v>
      </c>
      <c r="E63" s="25">
        <v>0</v>
      </c>
      <c r="F63" s="25">
        <f t="shared" si="5"/>
        <v>0</v>
      </c>
      <c r="G63" s="30">
        <f>IF(ISNUMBER(VLOOKUP($A63,'Løp (1)'!$B$7:$K$97,9,FALSE)),VLOOKUP($A63,'Løp (1)'!$B$7:$K$97,9,FALSE),"")</f>
      </c>
      <c r="H63" s="30">
        <f>IF(ISNUMBER(VLOOKUP($A63,'Løp (2)'!$B$7:$K$101,9,FALSE)),VLOOKUP($A63,'Løp (2)'!$B$7:$K$101,9,FALSE),"")</f>
      </c>
      <c r="I63" s="30">
        <f>IF(ISNUMBER(VLOOKUP($A63,'Løp (3)'!$B$7:$K$100,9,FALSE)),VLOOKUP($A63,'Løp (3)'!$B$7:$K$100,9,FALSE),"")</f>
      </c>
      <c r="J63" s="30">
        <f>IF(ISNUMBER(VLOOKUP($A63,'Løp (4)'!$B$7:$K$100,9,FALSE)),VLOOKUP($A63,'Løp (4)'!$B$7:$K$100,9,FALSE),"")</f>
      </c>
      <c r="K63" s="30">
        <f>IF(ISNUMBER(VLOOKUP($A63,'Løp (5)'!$B$7:$K$100,9,FALSE)),VLOOKUP($A63,'Løp (5)'!$B$7:$K$100,9,FALSE),"")</f>
      </c>
      <c r="L63" s="30">
        <f>IF(ISNUMBER(VLOOKUP($A63,'Løp (6)'!$B$7:$K$100,9,FALSE)),VLOOKUP($A63,'Løp (6)'!$B$7:$K$100,9,FALSE),"")</f>
      </c>
      <c r="M63" s="30">
        <f>IF(ISNUMBER(VLOOKUP($A63,'Løp (7)'!$B$7:$K$99,9,FALSE)),VLOOKUP($A63,'Løp (7)'!$B$7:$K$99,9,FALSE),"")</f>
      </c>
      <c r="N63" s="30">
        <f>IF(ISNUMBER(VLOOKUP($A63,'Løp (8)'!$B$7:$K$100,9,FALSE)),VLOOKUP($A63,'Løp (8)'!$B$7:$K$100,9,FALSE),"")</f>
      </c>
      <c r="O63" s="30">
        <f>IF(ISNUMBER(VLOOKUP($A63,'Løp (9)'!$B$7:$K$96,9,FALSE)),VLOOKUP($A63,'Løp (9)'!$B$7:$K$96,9,FALSE),"")</f>
      </c>
      <c r="P63" s="30">
        <f>IF(ISNUMBER(VLOOKUP($A63,'Løp (10)'!$B$7:$K$100,9,FALSE)),VLOOKUP($A63,'Løp (10)'!$B$7:$K$100,9,FALSE),"")</f>
      </c>
      <c r="Q63" s="30">
        <f>IF(ISNUMBER(VLOOKUP($A63,'Løp (11)'!$B$7:$K$100,9,FALSE)),VLOOKUP($A63,'Løp (11)'!$B$7:$K$100,9,FALSE),"")</f>
      </c>
      <c r="R63" s="30">
        <f>IF(ISNUMBER(VLOOKUP($A63,'Løp (12)'!$B$7:$K$100,9,FALSE)),VLOOKUP($A63,'Løp (12)'!$B$7:$K$100,9,FALSE),"")</f>
      </c>
      <c r="S63" s="30">
        <f>IF(ISNUMBER(VLOOKUP($A63,'Løp (13)'!$B$7:$K$100,9,FALSE)),VLOOKUP($A63,'Løp (13)'!$B$7:$K$100,9,FALSE),"")</f>
      </c>
      <c r="T63" s="30">
        <f>IF(ISNUMBER(VLOOKUP($A63,'Løp (14)'!$B$7:$K$100,9,FALSE)),VLOOKUP($A63,'Løp (14)'!$B$7:$K$100,9,FALSE),"")</f>
      </c>
      <c r="U63" s="30">
        <f>IF(ISNUMBER(VLOOKUP($A63,'Løp (15)'!$B$7:$K$100,9,FALSE)),VLOOKUP($A63,'Løp (15)'!$B$7:$K$100,9,FALSE),"")</f>
      </c>
      <c r="V63" s="31"/>
    </row>
    <row r="64" spans="1:22" ht="12.75">
      <c r="A64" s="170" t="s">
        <v>170</v>
      </c>
      <c r="B64" s="153">
        <v>20</v>
      </c>
      <c r="C64" s="28" t="str">
        <f>VLOOKUP(A64,'[1]Ark1'!$A$2:$C$100,3,FALSE)</f>
        <v>M</v>
      </c>
      <c r="D64" s="29">
        <f>COUNTIF(G64:U64,"&gt;0")</f>
        <v>0</v>
      </c>
      <c r="E64" s="25">
        <v>0</v>
      </c>
      <c r="F64" s="25">
        <f t="shared" si="5"/>
        <v>0</v>
      </c>
      <c r="G64" s="30">
        <f>IF(ISNUMBER(VLOOKUP($A64,'Løp (1)'!$B$7:$K$97,9,FALSE)),VLOOKUP($A64,'Løp (1)'!$B$7:$K$97,9,FALSE),"")</f>
      </c>
      <c r="H64" s="30">
        <f>IF(ISNUMBER(VLOOKUP($A64,'Løp (2)'!$B$7:$K$101,9,FALSE)),VLOOKUP($A64,'Løp (2)'!$B$7:$K$101,9,FALSE),"")</f>
      </c>
      <c r="I64" s="30">
        <f>IF(ISNUMBER(VLOOKUP($A64,'Løp (3)'!$B$7:$K$100,9,FALSE)),VLOOKUP($A64,'Løp (3)'!$B$7:$K$100,9,FALSE),"")</f>
      </c>
      <c r="J64" s="30">
        <f>IF(ISNUMBER(VLOOKUP($A64,'Løp (4)'!$B$7:$K$100,9,FALSE)),VLOOKUP($A64,'Løp (4)'!$B$7:$K$100,9,FALSE),"")</f>
      </c>
      <c r="K64" s="30">
        <f>IF(ISNUMBER(VLOOKUP($A64,'Løp (5)'!$B$7:$K$100,9,FALSE)),VLOOKUP($A64,'Løp (5)'!$B$7:$K$100,9,FALSE),"")</f>
      </c>
      <c r="L64" s="30">
        <f>IF(ISNUMBER(VLOOKUP($A64,'Løp (6)'!$B$7:$K$100,9,FALSE)),VLOOKUP($A64,'Løp (6)'!$B$7:$K$100,9,FALSE),"")</f>
      </c>
      <c r="M64" s="30">
        <f>IF(ISNUMBER(VLOOKUP($A64,'Løp (7)'!$B$7:$K$99,9,FALSE)),VLOOKUP($A64,'Løp (7)'!$B$7:$K$99,9,FALSE),"")</f>
      </c>
      <c r="N64" s="30">
        <f>IF(ISNUMBER(VLOOKUP($A64,'Løp (8)'!$B$7:$K$100,9,FALSE)),VLOOKUP($A64,'Løp (8)'!$B$7:$K$100,9,FALSE),"")</f>
      </c>
      <c r="O64" s="30">
        <f>IF(ISNUMBER(VLOOKUP($A64,'Løp (9)'!$B$7:$K$96,9,FALSE)),VLOOKUP($A64,'Løp (9)'!$B$7:$K$96,9,FALSE),"")</f>
      </c>
      <c r="P64" s="30">
        <f>IF(ISNUMBER(VLOOKUP($A64,'Løp (10)'!$B$7:$K$100,9,FALSE)),VLOOKUP($A64,'Løp (10)'!$B$7:$K$100,9,FALSE),"")</f>
      </c>
      <c r="Q64" s="30">
        <f>IF(ISNUMBER(VLOOKUP($A64,'Løp (11)'!$B$7:$K$100,9,FALSE)),VLOOKUP($A64,'Løp (11)'!$B$7:$K$100,9,FALSE),"")</f>
      </c>
      <c r="R64" s="30">
        <f>IF(ISNUMBER(VLOOKUP($A64,'Løp (12)'!$B$7:$K$100,9,FALSE)),VLOOKUP($A64,'Løp (12)'!$B$7:$K$100,9,FALSE),"")</f>
      </c>
      <c r="S64" s="30">
        <f>IF(ISNUMBER(VLOOKUP($A64,'Løp (13)'!$B$7:$K$100,9,FALSE)),VLOOKUP($A64,'Løp (13)'!$B$7:$K$100,9,FALSE),"")</f>
      </c>
      <c r="T64" s="30">
        <f>IF(ISNUMBER(VLOOKUP($A64,'Løp (14)'!$B$7:$K$100,9,FALSE)),VLOOKUP($A64,'Løp (14)'!$B$7:$K$100,9,FALSE),"")</f>
      </c>
      <c r="U64" s="30">
        <f>IF(ISNUMBER(VLOOKUP($A64,'Løp (15)'!$B$7:$K$100,9,FALSE)),VLOOKUP($A64,'Løp (15)'!$B$7:$K$100,9,FALSE),"")</f>
      </c>
      <c r="V64" s="31"/>
    </row>
    <row r="65" spans="1:22" ht="12.75">
      <c r="A65" s="155" t="s">
        <v>118</v>
      </c>
      <c r="B65" s="153">
        <v>23</v>
      </c>
      <c r="C65" s="28" t="str">
        <f>VLOOKUP(A65,'[1]Ark1'!$A$2:$C$100,3,FALSE)</f>
        <v>M</v>
      </c>
      <c r="D65" s="29">
        <f>COUNTIF(G65:U65,"&gt;0")</f>
        <v>0</v>
      </c>
      <c r="E65" s="25">
        <v>0</v>
      </c>
      <c r="F65" s="25">
        <f t="shared" si="5"/>
        <v>0</v>
      </c>
      <c r="G65" s="30">
        <f>IF(ISNUMBER(VLOOKUP($A65,'Løp (1)'!$B$7:$K$97,9,FALSE)),VLOOKUP($A65,'Løp (1)'!$B$7:$K$97,9,FALSE),"")</f>
      </c>
      <c r="H65" s="30">
        <f>IF(ISNUMBER(VLOOKUP($A65,'Løp (2)'!$B$7:$K$101,9,FALSE)),VLOOKUP($A65,'Løp (2)'!$B$7:$K$101,9,FALSE),"")</f>
      </c>
      <c r="I65" s="30">
        <f>IF(ISNUMBER(VLOOKUP($A65,'Løp (3)'!$B$7:$K$100,9,FALSE)),VLOOKUP($A65,'Løp (3)'!$B$7:$K$100,9,FALSE),"")</f>
      </c>
      <c r="J65" s="30">
        <f>IF(ISNUMBER(VLOOKUP($A65,'Løp (4)'!$B$7:$K$100,9,FALSE)),VLOOKUP($A65,'Løp (4)'!$B$7:$K$100,9,FALSE),"")</f>
      </c>
      <c r="K65" s="30">
        <f>IF(ISNUMBER(VLOOKUP($A65,'Løp (5)'!$B$7:$K$100,9,FALSE)),VLOOKUP($A65,'Løp (5)'!$B$7:$K$100,9,FALSE),"")</f>
      </c>
      <c r="L65" s="30">
        <f>IF(ISNUMBER(VLOOKUP($A65,'Løp (6)'!$B$7:$K$100,9,FALSE)),VLOOKUP($A65,'Løp (6)'!$B$7:$K$100,9,FALSE),"")</f>
      </c>
      <c r="M65" s="30">
        <f>IF(ISNUMBER(VLOOKUP($A65,'Løp (7)'!$B$7:$K$99,9,FALSE)),VLOOKUP($A65,'Løp (7)'!$B$7:$K$99,9,FALSE),"")</f>
      </c>
      <c r="N65" s="30">
        <f>IF(ISNUMBER(VLOOKUP($A65,'Løp (8)'!$B$7:$K$100,9,FALSE)),VLOOKUP($A65,'Løp (8)'!$B$7:$K$100,9,FALSE),"")</f>
      </c>
      <c r="O65" s="30">
        <f>IF(ISNUMBER(VLOOKUP($A65,'Løp (9)'!$B$7:$K$96,9,FALSE)),VLOOKUP($A65,'Løp (9)'!$B$7:$K$96,9,FALSE),"")</f>
      </c>
      <c r="P65" s="30">
        <f>IF(ISNUMBER(VLOOKUP($A65,'Løp (10)'!$B$7:$K$100,9,FALSE)),VLOOKUP($A65,'Løp (10)'!$B$7:$K$100,9,FALSE),"")</f>
      </c>
      <c r="Q65" s="30">
        <f>IF(ISNUMBER(VLOOKUP($A65,'Løp (11)'!$B$7:$K$100,9,FALSE)),VLOOKUP($A65,'Løp (11)'!$B$7:$K$100,9,FALSE),"")</f>
      </c>
      <c r="R65" s="30">
        <f>IF(ISNUMBER(VLOOKUP($A65,'Løp (12)'!$B$7:$K$100,9,FALSE)),VLOOKUP($A65,'Løp (12)'!$B$7:$K$100,9,FALSE),"")</f>
      </c>
      <c r="S65" s="30">
        <f>IF(ISNUMBER(VLOOKUP($A65,'Løp (13)'!$B$7:$K$100,9,FALSE)),VLOOKUP($A65,'Løp (13)'!$B$7:$K$100,9,FALSE),"")</f>
      </c>
      <c r="T65" s="30">
        <f>IF(ISNUMBER(VLOOKUP($A65,'Løp (14)'!$B$7:$K$100,9,FALSE)),VLOOKUP($A65,'Løp (14)'!$B$7:$K$100,9,FALSE),"")</f>
      </c>
      <c r="U65" s="30">
        <f>IF(ISNUMBER(VLOOKUP($A65,'Løp (15)'!$B$7:$K$100,9,FALSE)),VLOOKUP($A65,'Løp (15)'!$B$7:$K$100,9,FALSE),"")</f>
      </c>
      <c r="V65" s="31"/>
    </row>
    <row r="66" spans="1:22" ht="12.75">
      <c r="A66" s="170" t="s">
        <v>34</v>
      </c>
      <c r="B66" s="153">
        <v>2</v>
      </c>
      <c r="C66" s="28" t="str">
        <f>VLOOKUP(A66,'[1]Ark1'!$A$2:$C$100,3,FALSE)</f>
        <v>M</v>
      </c>
      <c r="D66" s="29">
        <f>COUNTIF(G66:U66,"&gt;0")</f>
        <v>0</v>
      </c>
      <c r="E66" s="25">
        <v>0</v>
      </c>
      <c r="F66" s="25">
        <f t="shared" si="5"/>
        <v>0</v>
      </c>
      <c r="G66" s="30">
        <f>IF(ISNUMBER(VLOOKUP($A66,'Løp (1)'!$B$7:$K$97,9,FALSE)),VLOOKUP($A66,'Løp (1)'!$B$7:$K$97,9,FALSE),"")</f>
      </c>
      <c r="H66" s="30">
        <f>IF(ISNUMBER(VLOOKUP($A66,'Løp (2)'!$B$7:$K$101,9,FALSE)),VLOOKUP($A66,'Løp (2)'!$B$7:$K$101,9,FALSE),"")</f>
      </c>
      <c r="I66" s="30">
        <f>IF(ISNUMBER(VLOOKUP($A66,'Løp (3)'!$B$7:$K$100,9,FALSE)),VLOOKUP($A66,'Løp (3)'!$B$7:$K$100,9,FALSE),"")</f>
      </c>
      <c r="J66" s="30">
        <f>IF(ISNUMBER(VLOOKUP($A66,'Løp (4)'!$B$7:$K$100,9,FALSE)),VLOOKUP($A66,'Løp (4)'!$B$7:$K$100,9,FALSE),"")</f>
      </c>
      <c r="K66" s="30">
        <f>IF(ISNUMBER(VLOOKUP($A66,'Løp (5)'!$B$7:$K$100,9,FALSE)),VLOOKUP($A66,'Løp (5)'!$B$7:$K$100,9,FALSE),"")</f>
      </c>
      <c r="L66" s="30">
        <f>IF(ISNUMBER(VLOOKUP($A66,'Løp (6)'!$B$7:$K$100,9,FALSE)),VLOOKUP($A66,'Løp (6)'!$B$7:$K$100,9,FALSE),"")</f>
      </c>
      <c r="M66" s="30">
        <f>IF(ISNUMBER(VLOOKUP($A66,'Løp (7)'!$B$7:$K$99,9,FALSE)),VLOOKUP($A66,'Løp (7)'!$B$7:$K$99,9,FALSE),"")</f>
      </c>
      <c r="N66" s="30">
        <f>IF(ISNUMBER(VLOOKUP($A66,'Løp (8)'!$B$7:$K$100,9,FALSE)),VLOOKUP($A66,'Løp (8)'!$B$7:$K$100,9,FALSE),"")</f>
      </c>
      <c r="O66" s="30">
        <f>IF(ISNUMBER(VLOOKUP($A66,'Løp (9)'!$B$7:$K$96,9,FALSE)),VLOOKUP($A66,'Løp (9)'!$B$7:$K$96,9,FALSE),"")</f>
      </c>
      <c r="P66" s="30">
        <f>IF(ISNUMBER(VLOOKUP($A66,'Løp (10)'!$B$7:$K$100,9,FALSE)),VLOOKUP($A66,'Løp (10)'!$B$7:$K$100,9,FALSE),"")</f>
      </c>
      <c r="Q66" s="30">
        <f>IF(ISNUMBER(VLOOKUP($A66,'Løp (11)'!$B$7:$K$100,9,FALSE)),VLOOKUP($A66,'Løp (11)'!$B$7:$K$100,9,FALSE),"")</f>
      </c>
      <c r="R66" s="30">
        <f>IF(ISNUMBER(VLOOKUP($A66,'Løp (12)'!$B$7:$K$100,9,FALSE)),VLOOKUP($A66,'Løp (12)'!$B$7:$K$100,9,FALSE),"")</f>
      </c>
      <c r="S66" s="30">
        <f>IF(ISNUMBER(VLOOKUP($A66,'Løp (13)'!$B$7:$K$100,9,FALSE)),VLOOKUP($A66,'Løp (13)'!$B$7:$K$100,9,FALSE),"")</f>
      </c>
      <c r="T66" s="30">
        <f>IF(ISNUMBER(VLOOKUP($A66,'Løp (14)'!$B$7:$K$100,9,FALSE)),VLOOKUP($A66,'Løp (14)'!$B$7:$K$100,9,FALSE),"")</f>
      </c>
      <c r="U66" s="30">
        <f>IF(ISNUMBER(VLOOKUP($A66,'Løp (15)'!$B$7:$K$100,9,FALSE)),VLOOKUP($A66,'Løp (15)'!$B$7:$K$100,9,FALSE),"")</f>
      </c>
      <c r="V66" s="31"/>
    </row>
    <row r="67" spans="1:22" ht="12.75">
      <c r="A67" s="155" t="s">
        <v>119</v>
      </c>
      <c r="B67" s="153">
        <v>6</v>
      </c>
      <c r="C67" s="28" t="str">
        <f>VLOOKUP(A67,'[1]Ark1'!$A$2:$C$100,3,FALSE)</f>
        <v>M</v>
      </c>
      <c r="D67" s="29">
        <f>COUNTIF(G67:U67,"&gt;0")</f>
        <v>0</v>
      </c>
      <c r="E67" s="25">
        <v>0</v>
      </c>
      <c r="F67" s="25">
        <f t="shared" si="5"/>
        <v>0</v>
      </c>
      <c r="G67" s="30">
        <f>IF(ISNUMBER(VLOOKUP($A67,'Løp (1)'!$B$7:$K$97,9,FALSE)),VLOOKUP($A67,'Løp (1)'!$B$7:$K$97,9,FALSE),"")</f>
      </c>
      <c r="H67" s="30">
        <f>IF(ISNUMBER(VLOOKUP($A67,'Løp (2)'!$B$7:$K$101,9,FALSE)),VLOOKUP($A67,'Løp (2)'!$B$7:$K$101,9,FALSE),"")</f>
      </c>
      <c r="I67" s="30">
        <f>IF(ISNUMBER(VLOOKUP($A67,'Løp (3)'!$B$7:$K$100,9,FALSE)),VLOOKUP($A67,'Løp (3)'!$B$7:$K$100,9,FALSE),"")</f>
      </c>
      <c r="J67" s="30">
        <f>IF(ISNUMBER(VLOOKUP($A67,'Løp (4)'!$B$7:$K$100,9,FALSE)),VLOOKUP($A67,'Løp (4)'!$B$7:$K$100,9,FALSE),"")</f>
      </c>
      <c r="K67" s="30">
        <f>IF(ISNUMBER(VLOOKUP($A67,'Løp (5)'!$B$7:$K$100,9,FALSE)),VLOOKUP($A67,'Løp (5)'!$B$7:$K$100,9,FALSE),"")</f>
      </c>
      <c r="L67" s="30">
        <f>IF(ISNUMBER(VLOOKUP($A67,'Løp (6)'!$B$7:$K$100,9,FALSE)),VLOOKUP($A67,'Løp (6)'!$B$7:$K$100,9,FALSE),"")</f>
      </c>
      <c r="M67" s="30">
        <f>IF(ISNUMBER(VLOOKUP($A67,'Løp (7)'!$B$7:$K$99,9,FALSE)),VLOOKUP($A67,'Løp (7)'!$B$7:$K$99,9,FALSE),"")</f>
      </c>
      <c r="N67" s="30">
        <f>IF(ISNUMBER(VLOOKUP($A67,'Løp (8)'!$B$7:$K$100,9,FALSE)),VLOOKUP($A67,'Løp (8)'!$B$7:$K$100,9,FALSE),"")</f>
      </c>
      <c r="O67" s="30">
        <f>IF(ISNUMBER(VLOOKUP($A67,'Løp (9)'!$B$7:$K$96,9,FALSE)),VLOOKUP($A67,'Løp (9)'!$B$7:$K$96,9,FALSE),"")</f>
      </c>
      <c r="P67" s="30">
        <f>IF(ISNUMBER(VLOOKUP($A67,'Løp (10)'!$B$7:$K$100,9,FALSE)),VLOOKUP($A67,'Løp (10)'!$B$7:$K$100,9,FALSE),"")</f>
      </c>
      <c r="Q67" s="30">
        <f>IF(ISNUMBER(VLOOKUP($A67,'Løp (11)'!$B$7:$K$100,9,FALSE)),VLOOKUP($A67,'Løp (11)'!$B$7:$K$100,9,FALSE),"")</f>
      </c>
      <c r="R67" s="30">
        <f>IF(ISNUMBER(VLOOKUP($A67,'Løp (12)'!$B$7:$K$100,9,FALSE)),VLOOKUP($A67,'Løp (12)'!$B$7:$K$100,9,FALSE),"")</f>
      </c>
      <c r="S67" s="30">
        <f>IF(ISNUMBER(VLOOKUP($A67,'Løp (13)'!$B$7:$K$100,9,FALSE)),VLOOKUP($A67,'Løp (13)'!$B$7:$K$100,9,FALSE),"")</f>
      </c>
      <c r="T67" s="30">
        <f>IF(ISNUMBER(VLOOKUP($A67,'Løp (14)'!$B$7:$K$100,9,FALSE)),VLOOKUP($A67,'Løp (14)'!$B$7:$K$100,9,FALSE),"")</f>
      </c>
      <c r="U67" s="30">
        <f>IF(ISNUMBER(VLOOKUP($A67,'Løp (15)'!$B$7:$K$100,9,FALSE)),VLOOKUP($A67,'Løp (15)'!$B$7:$K$100,9,FALSE),"")</f>
      </c>
      <c r="V67" s="31"/>
    </row>
    <row r="68" spans="1:22" ht="12.75">
      <c r="A68" s="155" t="s">
        <v>36</v>
      </c>
      <c r="B68" s="153">
        <v>10</v>
      </c>
      <c r="C68" s="28" t="str">
        <f>VLOOKUP(A68,'[1]Ark1'!$A$2:$C$100,3,FALSE)</f>
        <v>M</v>
      </c>
      <c r="D68" s="29">
        <f>COUNTIF(G68:U68,"&gt;0")</f>
        <v>0</v>
      </c>
      <c r="E68" s="25">
        <v>0</v>
      </c>
      <c r="F68" s="25">
        <f t="shared" si="5"/>
        <v>0</v>
      </c>
      <c r="G68" s="30">
        <f>IF(ISNUMBER(VLOOKUP($A68,'Løp (1)'!$B$7:$K$97,9,FALSE)),VLOOKUP($A68,'Løp (1)'!$B$7:$K$97,9,FALSE),"")</f>
      </c>
      <c r="H68" s="30">
        <f>IF(ISNUMBER(VLOOKUP($A68,'Løp (2)'!$B$7:$K$101,9,FALSE)),VLOOKUP($A68,'Løp (2)'!$B$7:$K$101,9,FALSE),"")</f>
      </c>
      <c r="I68" s="30">
        <f>IF(ISNUMBER(VLOOKUP($A68,'Løp (3)'!$B$7:$K$100,9,FALSE)),VLOOKUP($A68,'Løp (3)'!$B$7:$K$100,9,FALSE),"")</f>
      </c>
      <c r="J68" s="30">
        <f>IF(ISNUMBER(VLOOKUP($A68,'Løp (4)'!$B$7:$K$100,9,FALSE)),VLOOKUP($A68,'Løp (4)'!$B$7:$K$100,9,FALSE),"")</f>
      </c>
      <c r="K68" s="30">
        <f>IF(ISNUMBER(VLOOKUP($A68,'Løp (5)'!$B$7:$K$100,9,FALSE)),VLOOKUP($A68,'Løp (5)'!$B$7:$K$100,9,FALSE),"")</f>
      </c>
      <c r="L68" s="30">
        <f>IF(ISNUMBER(VLOOKUP($A68,'Løp (6)'!$B$7:$K$100,9,FALSE)),VLOOKUP($A68,'Løp (6)'!$B$7:$K$100,9,FALSE),"")</f>
      </c>
      <c r="M68" s="30">
        <f>IF(ISNUMBER(VLOOKUP($A68,'Løp (7)'!$B$7:$K$99,9,FALSE)),VLOOKUP($A68,'Løp (7)'!$B$7:$K$99,9,FALSE),"")</f>
      </c>
      <c r="N68" s="30">
        <f>IF(ISNUMBER(VLOOKUP($A68,'Løp (8)'!$B$7:$K$100,9,FALSE)),VLOOKUP($A68,'Løp (8)'!$B$7:$K$100,9,FALSE),"")</f>
      </c>
      <c r="O68" s="30">
        <f>IF(ISNUMBER(VLOOKUP($A68,'Løp (9)'!$B$7:$K$96,9,FALSE)),VLOOKUP($A68,'Løp (9)'!$B$7:$K$96,9,FALSE),"")</f>
      </c>
      <c r="P68" s="30">
        <f>IF(ISNUMBER(VLOOKUP($A68,'Løp (10)'!$B$7:$K$100,9,FALSE)),VLOOKUP($A68,'Løp (10)'!$B$7:$K$100,9,FALSE),"")</f>
      </c>
      <c r="Q68" s="30">
        <f>IF(ISNUMBER(VLOOKUP($A68,'Løp (11)'!$B$7:$K$100,9,FALSE)),VLOOKUP($A68,'Løp (11)'!$B$7:$K$100,9,FALSE),"")</f>
      </c>
      <c r="R68" s="30">
        <f>IF(ISNUMBER(VLOOKUP($A68,'Løp (12)'!$B$7:$K$100,9,FALSE)),VLOOKUP($A68,'Løp (12)'!$B$7:$K$100,9,FALSE),"")</f>
      </c>
      <c r="S68" s="30">
        <f>IF(ISNUMBER(VLOOKUP($A68,'Løp (13)'!$B$7:$K$100,9,FALSE)),VLOOKUP($A68,'Løp (13)'!$B$7:$K$100,9,FALSE),"")</f>
      </c>
      <c r="T68" s="30">
        <f>IF(ISNUMBER(VLOOKUP($A68,'Løp (14)'!$B$7:$K$100,9,FALSE)),VLOOKUP($A68,'Løp (14)'!$B$7:$K$100,9,FALSE),"")</f>
      </c>
      <c r="U68" s="30">
        <f>IF(ISNUMBER(VLOOKUP($A68,'Løp (15)'!$B$7:$K$100,9,FALSE)),VLOOKUP($A68,'Løp (15)'!$B$7:$K$100,9,FALSE),"")</f>
      </c>
      <c r="V68" s="31"/>
    </row>
    <row r="69" spans="1:22" ht="12.75">
      <c r="A69" s="155" t="s">
        <v>120</v>
      </c>
      <c r="B69" s="153">
        <v>14</v>
      </c>
      <c r="C69" s="28" t="str">
        <f>VLOOKUP(A69,'[1]Ark1'!$A$2:$C$100,3,FALSE)</f>
        <v>M</v>
      </c>
      <c r="D69" s="29">
        <f>COUNTIF(G69:U69,"&gt;0")</f>
        <v>0</v>
      </c>
      <c r="E69" s="25">
        <v>0</v>
      </c>
      <c r="F69" s="25">
        <f t="shared" si="5"/>
        <v>0</v>
      </c>
      <c r="G69" s="30">
        <f>IF(ISNUMBER(VLOOKUP($A69,'Løp (1)'!$B$7:$K$97,9,FALSE)),VLOOKUP($A69,'Løp (1)'!$B$7:$K$97,9,FALSE),"")</f>
      </c>
      <c r="H69" s="30">
        <f>IF(ISNUMBER(VLOOKUP($A69,'Løp (2)'!$B$7:$K$101,9,FALSE)),VLOOKUP($A69,'Løp (2)'!$B$7:$K$101,9,FALSE),"")</f>
      </c>
      <c r="I69" s="30">
        <f>IF(ISNUMBER(VLOOKUP($A69,'Løp (3)'!$B$7:$K$100,9,FALSE)),VLOOKUP($A69,'Løp (3)'!$B$7:$K$100,9,FALSE),"")</f>
      </c>
      <c r="J69" s="30">
        <f>IF(ISNUMBER(VLOOKUP($A69,'Løp (4)'!$B$7:$K$100,9,FALSE)),VLOOKUP($A69,'Løp (4)'!$B$7:$K$100,9,FALSE),"")</f>
      </c>
      <c r="K69" s="30">
        <f>IF(ISNUMBER(VLOOKUP($A69,'Løp (5)'!$B$7:$K$100,9,FALSE)),VLOOKUP($A69,'Løp (5)'!$B$7:$K$100,9,FALSE),"")</f>
      </c>
      <c r="L69" s="30">
        <f>IF(ISNUMBER(VLOOKUP($A69,'Løp (6)'!$B$7:$K$100,9,FALSE)),VLOOKUP($A69,'Løp (6)'!$B$7:$K$100,9,FALSE),"")</f>
      </c>
      <c r="M69" s="30">
        <f>IF(ISNUMBER(VLOOKUP($A69,'Løp (7)'!$B$7:$K$99,9,FALSE)),VLOOKUP($A69,'Løp (7)'!$B$7:$K$99,9,FALSE),"")</f>
      </c>
      <c r="N69" s="30">
        <f>IF(ISNUMBER(VLOOKUP($A69,'Løp (8)'!$B$7:$K$100,9,FALSE)),VLOOKUP($A69,'Løp (8)'!$B$7:$K$100,9,FALSE),"")</f>
      </c>
      <c r="O69" s="30">
        <f>IF(ISNUMBER(VLOOKUP($A69,'Løp (9)'!$B$7:$K$96,9,FALSE)),VLOOKUP($A69,'Løp (9)'!$B$7:$K$96,9,FALSE),"")</f>
      </c>
      <c r="P69" s="30">
        <f>IF(ISNUMBER(VLOOKUP($A69,'Løp (10)'!$B$7:$K$100,9,FALSE)),VLOOKUP($A69,'Løp (10)'!$B$7:$K$100,9,FALSE),"")</f>
      </c>
      <c r="Q69" s="30">
        <f>IF(ISNUMBER(VLOOKUP($A69,'Løp (11)'!$B$7:$K$100,9,FALSE)),VLOOKUP($A69,'Løp (11)'!$B$7:$K$100,9,FALSE),"")</f>
      </c>
      <c r="R69" s="30">
        <f>IF(ISNUMBER(VLOOKUP($A69,'Løp (12)'!$B$7:$K$100,9,FALSE)),VLOOKUP($A69,'Løp (12)'!$B$7:$K$100,9,FALSE),"")</f>
      </c>
      <c r="S69" s="30">
        <f>IF(ISNUMBER(VLOOKUP($A69,'Løp (13)'!$B$7:$K$100,9,FALSE)),VLOOKUP($A69,'Løp (13)'!$B$7:$K$100,9,FALSE),"")</f>
      </c>
      <c r="T69" s="30">
        <f>IF(ISNUMBER(VLOOKUP($A69,'Løp (14)'!$B$7:$K$100,9,FALSE)),VLOOKUP($A69,'Løp (14)'!$B$7:$K$100,9,FALSE),"")</f>
      </c>
      <c r="U69" s="30">
        <f>IF(ISNUMBER(VLOOKUP($A69,'Løp (15)'!$B$7:$K$100,9,FALSE)),VLOOKUP($A69,'Løp (15)'!$B$7:$K$100,9,FALSE),"")</f>
      </c>
      <c r="V69" s="31"/>
    </row>
    <row r="70" spans="1:22" ht="12.75">
      <c r="A70" s="155" t="s">
        <v>121</v>
      </c>
      <c r="B70" s="153">
        <v>18</v>
      </c>
      <c r="C70" s="28" t="str">
        <f>VLOOKUP(A70,'[1]Ark1'!$A$2:$C$100,3,FALSE)</f>
        <v>M</v>
      </c>
      <c r="D70" s="29">
        <f>COUNTIF(G70:U70,"&gt;0")</f>
        <v>0</v>
      </c>
      <c r="E70" s="25">
        <v>0</v>
      </c>
      <c r="F70" s="25">
        <f t="shared" si="5"/>
        <v>0</v>
      </c>
      <c r="G70" s="30">
        <f>IF(ISNUMBER(VLOOKUP($A70,'Løp (1)'!$B$7:$K$97,9,FALSE)),VLOOKUP($A70,'Løp (1)'!$B$7:$K$97,9,FALSE),"")</f>
      </c>
      <c r="H70" s="30">
        <f>IF(ISNUMBER(VLOOKUP($A70,'Løp (2)'!$B$7:$K$101,9,FALSE)),VLOOKUP($A70,'Løp (2)'!$B$7:$K$101,9,FALSE),"")</f>
      </c>
      <c r="I70" s="30">
        <f>IF(ISNUMBER(VLOOKUP($A70,'Løp (3)'!$B$7:$K$100,9,FALSE)),VLOOKUP($A70,'Løp (3)'!$B$7:$K$100,9,FALSE),"")</f>
      </c>
      <c r="J70" s="30">
        <f>IF(ISNUMBER(VLOOKUP($A70,'Løp (4)'!$B$7:$K$100,9,FALSE)),VLOOKUP($A70,'Løp (4)'!$B$7:$K$100,9,FALSE),"")</f>
      </c>
      <c r="K70" s="30">
        <f>IF(ISNUMBER(VLOOKUP($A70,'Løp (5)'!$B$7:$K$100,9,FALSE)),VLOOKUP($A70,'Løp (5)'!$B$7:$K$100,9,FALSE),"")</f>
      </c>
      <c r="L70" s="30">
        <f>IF(ISNUMBER(VLOOKUP($A70,'Løp (6)'!$B$7:$K$100,9,FALSE)),VLOOKUP($A70,'Løp (6)'!$B$7:$K$100,9,FALSE),"")</f>
      </c>
      <c r="M70" s="30">
        <f>IF(ISNUMBER(VLOOKUP($A70,'Løp (7)'!$B$7:$K$99,9,FALSE)),VLOOKUP($A70,'Løp (7)'!$B$7:$K$99,9,FALSE),"")</f>
      </c>
      <c r="N70" s="30">
        <f>IF(ISNUMBER(VLOOKUP($A70,'Løp (8)'!$B$7:$K$100,9,FALSE)),VLOOKUP($A70,'Løp (8)'!$B$7:$K$100,9,FALSE),"")</f>
      </c>
      <c r="O70" s="30">
        <f>IF(ISNUMBER(VLOOKUP($A70,'Løp (9)'!$B$7:$K$96,9,FALSE)),VLOOKUP($A70,'Løp (9)'!$B$7:$K$96,9,FALSE),"")</f>
      </c>
      <c r="P70" s="30">
        <f>IF(ISNUMBER(VLOOKUP($A70,'Løp (10)'!$B$7:$K$100,9,FALSE)),VLOOKUP($A70,'Løp (10)'!$B$7:$K$100,9,FALSE),"")</f>
      </c>
      <c r="Q70" s="30">
        <f>IF(ISNUMBER(VLOOKUP($A70,'Løp (11)'!$B$7:$K$100,9,FALSE)),VLOOKUP($A70,'Løp (11)'!$B$7:$K$100,9,FALSE),"")</f>
      </c>
      <c r="R70" s="30">
        <f>IF(ISNUMBER(VLOOKUP($A70,'Løp (12)'!$B$7:$K$100,9,FALSE)),VLOOKUP($A70,'Løp (12)'!$B$7:$K$100,9,FALSE),"")</f>
      </c>
      <c r="S70" s="30">
        <f>IF(ISNUMBER(VLOOKUP($A70,'Løp (13)'!$B$7:$K$100,9,FALSE)),VLOOKUP($A70,'Løp (13)'!$B$7:$K$100,9,FALSE),"")</f>
      </c>
      <c r="T70" s="30">
        <f>IF(ISNUMBER(VLOOKUP($A70,'Løp (14)'!$B$7:$K$100,9,FALSE)),VLOOKUP($A70,'Løp (14)'!$B$7:$K$100,9,FALSE),"")</f>
      </c>
      <c r="U70" s="30">
        <f>IF(ISNUMBER(VLOOKUP($A70,'Løp (15)'!$B$7:$K$100,9,FALSE)),VLOOKUP($A70,'Løp (15)'!$B$7:$K$100,9,FALSE),"")</f>
      </c>
      <c r="V70" s="31"/>
    </row>
    <row r="71" spans="1:22" ht="12.75">
      <c r="A71" s="155" t="s">
        <v>122</v>
      </c>
      <c r="B71" s="153">
        <v>19</v>
      </c>
      <c r="C71" s="28" t="str">
        <f>VLOOKUP(A71,'[1]Ark1'!$A$2:$C$100,3,FALSE)</f>
        <v>M</v>
      </c>
      <c r="D71" s="29">
        <f>COUNTIF(G71:U71,"&gt;0")</f>
        <v>0</v>
      </c>
      <c r="E71" s="25">
        <v>0</v>
      </c>
      <c r="F71" s="25">
        <f t="shared" si="5"/>
        <v>0</v>
      </c>
      <c r="G71" s="30">
        <f>IF(ISNUMBER(VLOOKUP($A71,'Løp (1)'!$B$7:$K$97,9,FALSE)),VLOOKUP($A71,'Løp (1)'!$B$7:$K$97,9,FALSE),"")</f>
      </c>
      <c r="H71" s="30">
        <f>IF(ISNUMBER(VLOOKUP($A71,'Løp (2)'!$B$7:$K$101,9,FALSE)),VLOOKUP($A71,'Løp (2)'!$B$7:$K$101,9,FALSE),"")</f>
      </c>
      <c r="I71" s="30">
        <f>IF(ISNUMBER(VLOOKUP($A71,'Løp (3)'!$B$7:$K$100,9,FALSE)),VLOOKUP($A71,'Løp (3)'!$B$7:$K$100,9,FALSE),"")</f>
      </c>
      <c r="J71" s="30">
        <f>IF(ISNUMBER(VLOOKUP($A71,'Løp (4)'!$B$7:$K$100,9,FALSE)),VLOOKUP($A71,'Løp (4)'!$B$7:$K$100,9,FALSE),"")</f>
      </c>
      <c r="K71" s="30">
        <f>IF(ISNUMBER(VLOOKUP($A71,'Løp (5)'!$B$7:$K$100,9,FALSE)),VLOOKUP($A71,'Løp (5)'!$B$7:$K$100,9,FALSE),"")</f>
      </c>
      <c r="L71" s="30">
        <f>IF(ISNUMBER(VLOOKUP($A71,'Løp (6)'!$B$7:$K$100,9,FALSE)),VLOOKUP($A71,'Løp (6)'!$B$7:$K$100,9,FALSE),"")</f>
      </c>
      <c r="M71" s="30">
        <f>IF(ISNUMBER(VLOOKUP($A71,'Løp (7)'!$B$7:$K$99,9,FALSE)),VLOOKUP($A71,'Løp (7)'!$B$7:$K$99,9,FALSE),"")</f>
      </c>
      <c r="N71" s="30">
        <f>IF(ISNUMBER(VLOOKUP($A71,'Løp (8)'!$B$7:$K$100,9,FALSE)),VLOOKUP($A71,'Løp (8)'!$B$7:$K$100,9,FALSE),"")</f>
      </c>
      <c r="O71" s="30">
        <f>IF(ISNUMBER(VLOOKUP($A71,'Løp (9)'!$B$7:$K$96,9,FALSE)),VLOOKUP($A71,'Løp (9)'!$B$7:$K$96,9,FALSE),"")</f>
      </c>
      <c r="P71" s="30">
        <f>IF(ISNUMBER(VLOOKUP($A71,'Løp (10)'!$B$7:$K$100,9,FALSE)),VLOOKUP($A71,'Løp (10)'!$B$7:$K$100,9,FALSE),"")</f>
      </c>
      <c r="Q71" s="30">
        <f>IF(ISNUMBER(VLOOKUP($A71,'Løp (11)'!$B$7:$K$100,9,FALSE)),VLOOKUP($A71,'Løp (11)'!$B$7:$K$100,9,FALSE),"")</f>
      </c>
      <c r="R71" s="30">
        <f>IF(ISNUMBER(VLOOKUP($A71,'Løp (12)'!$B$7:$K$100,9,FALSE)),VLOOKUP($A71,'Løp (12)'!$B$7:$K$100,9,FALSE),"")</f>
      </c>
      <c r="S71" s="30">
        <f>IF(ISNUMBER(VLOOKUP($A71,'Løp (13)'!$B$7:$K$100,9,FALSE)),VLOOKUP($A71,'Løp (13)'!$B$7:$K$100,9,FALSE),"")</f>
      </c>
      <c r="T71" s="30">
        <f>IF(ISNUMBER(VLOOKUP($A71,'Løp (14)'!$B$7:$K$100,9,FALSE)),VLOOKUP($A71,'Løp (14)'!$B$7:$K$100,9,FALSE),"")</f>
      </c>
      <c r="U71" s="30">
        <f>IF(ISNUMBER(VLOOKUP($A71,'Løp (15)'!$B$7:$K$100,9,FALSE)),VLOOKUP($A71,'Løp (15)'!$B$7:$K$100,9,FALSE),"")</f>
      </c>
      <c r="V71" s="31"/>
    </row>
    <row r="72" spans="1:22" ht="12.75">
      <c r="A72" s="155" t="s">
        <v>123</v>
      </c>
      <c r="B72" s="153">
        <v>20</v>
      </c>
      <c r="C72" s="28" t="str">
        <f>VLOOKUP(A72,'[1]Ark1'!$A$2:$C$100,3,FALSE)</f>
        <v>M</v>
      </c>
      <c r="D72" s="29">
        <f>COUNTIF(G72:U72,"&gt;0")</f>
        <v>0</v>
      </c>
      <c r="E72" s="25">
        <v>0</v>
      </c>
      <c r="F72" s="25">
        <f t="shared" si="5"/>
        <v>0</v>
      </c>
      <c r="G72" s="30">
        <f>IF(ISNUMBER(VLOOKUP($A72,'Løp (1)'!$B$7:$K$97,9,FALSE)),VLOOKUP($A72,'Løp (1)'!$B$7:$K$97,9,FALSE),"")</f>
      </c>
      <c r="H72" s="30">
        <f>IF(ISNUMBER(VLOOKUP($A72,'Løp (2)'!$B$7:$K$101,9,FALSE)),VLOOKUP($A72,'Løp (2)'!$B$7:$K$101,9,FALSE),"")</f>
      </c>
      <c r="I72" s="30">
        <f>IF(ISNUMBER(VLOOKUP($A72,'Løp (3)'!$B$7:$K$100,9,FALSE)),VLOOKUP($A72,'Løp (3)'!$B$7:$K$100,9,FALSE),"")</f>
      </c>
      <c r="J72" s="30">
        <f>IF(ISNUMBER(VLOOKUP($A72,'Løp (4)'!$B$7:$K$100,9,FALSE)),VLOOKUP($A72,'Løp (4)'!$B$7:$K$100,9,FALSE),"")</f>
      </c>
      <c r="K72" s="30">
        <f>IF(ISNUMBER(VLOOKUP($A72,'Løp (5)'!$B$7:$K$100,9,FALSE)),VLOOKUP($A72,'Løp (5)'!$B$7:$K$100,9,FALSE),"")</f>
      </c>
      <c r="L72" s="30">
        <f>IF(ISNUMBER(VLOOKUP($A72,'Løp (6)'!$B$7:$K$100,9,FALSE)),VLOOKUP($A72,'Løp (6)'!$B$7:$K$100,9,FALSE),"")</f>
      </c>
      <c r="M72" s="30">
        <f>IF(ISNUMBER(VLOOKUP($A72,'Løp (7)'!$B$7:$K$99,9,FALSE)),VLOOKUP($A72,'Løp (7)'!$B$7:$K$99,9,FALSE),"")</f>
      </c>
      <c r="N72" s="30">
        <f>IF(ISNUMBER(VLOOKUP($A72,'Løp (8)'!$B$7:$K$100,9,FALSE)),VLOOKUP($A72,'Løp (8)'!$B$7:$K$100,9,FALSE),"")</f>
      </c>
      <c r="O72" s="30">
        <f>IF(ISNUMBER(VLOOKUP($A72,'Løp (9)'!$B$7:$K$96,9,FALSE)),VLOOKUP($A72,'Løp (9)'!$B$7:$K$96,9,FALSE),"")</f>
      </c>
      <c r="P72" s="30">
        <f>IF(ISNUMBER(VLOOKUP($A72,'Løp (10)'!$B$7:$K$100,9,FALSE)),VLOOKUP($A72,'Løp (10)'!$B$7:$K$100,9,FALSE),"")</f>
      </c>
      <c r="Q72" s="30">
        <f>IF(ISNUMBER(VLOOKUP($A72,'Løp (11)'!$B$7:$K$100,9,FALSE)),VLOOKUP($A72,'Løp (11)'!$B$7:$K$100,9,FALSE),"")</f>
      </c>
      <c r="R72" s="30">
        <f>IF(ISNUMBER(VLOOKUP($A72,'Løp (12)'!$B$7:$K$100,9,FALSE)),VLOOKUP($A72,'Løp (12)'!$B$7:$K$100,9,FALSE),"")</f>
      </c>
      <c r="S72" s="30">
        <f>IF(ISNUMBER(VLOOKUP($A72,'Løp (13)'!$B$7:$K$100,9,FALSE)),VLOOKUP($A72,'Løp (13)'!$B$7:$K$100,9,FALSE),"")</f>
      </c>
      <c r="T72" s="30">
        <f>IF(ISNUMBER(VLOOKUP($A72,'Løp (14)'!$B$7:$K$100,9,FALSE)),VLOOKUP($A72,'Løp (14)'!$B$7:$K$100,9,FALSE),"")</f>
      </c>
      <c r="U72" s="30">
        <f>IF(ISNUMBER(VLOOKUP($A72,'Løp (15)'!$B$7:$K$100,9,FALSE)),VLOOKUP($A72,'Løp (15)'!$B$7:$K$100,9,FALSE),"")</f>
      </c>
      <c r="V72" s="31"/>
    </row>
    <row r="73" spans="1:22" ht="12.75">
      <c r="A73" s="155" t="s">
        <v>124</v>
      </c>
      <c r="B73" s="153">
        <v>2</v>
      </c>
      <c r="C73" s="28" t="str">
        <f>VLOOKUP(A73,'[1]Ark1'!$A$2:$C$100,3,FALSE)</f>
        <v>M</v>
      </c>
      <c r="D73" s="29">
        <f>COUNTIF(G73:U73,"&gt;0")</f>
        <v>0</v>
      </c>
      <c r="E73" s="25">
        <v>0</v>
      </c>
      <c r="F73" s="25">
        <f t="shared" si="5"/>
        <v>0</v>
      </c>
      <c r="G73" s="30">
        <f>IF(ISNUMBER(VLOOKUP($A73,'Løp (1)'!$B$7:$K$97,9,FALSE)),VLOOKUP($A73,'Løp (1)'!$B$7:$K$97,9,FALSE),"")</f>
      </c>
      <c r="H73" s="30">
        <f>IF(ISNUMBER(VLOOKUP($A73,'Løp (2)'!$B$7:$K$101,9,FALSE)),VLOOKUP($A73,'Løp (2)'!$B$7:$K$101,9,FALSE),"")</f>
      </c>
      <c r="I73" s="30">
        <f>IF(ISNUMBER(VLOOKUP($A73,'Løp (3)'!$B$7:$K$100,9,FALSE)),VLOOKUP($A73,'Løp (3)'!$B$7:$K$100,9,FALSE),"")</f>
      </c>
      <c r="J73" s="30">
        <f>IF(ISNUMBER(VLOOKUP($A73,'Løp (4)'!$B$7:$K$100,9,FALSE)),VLOOKUP($A73,'Løp (4)'!$B$7:$K$100,9,FALSE),"")</f>
      </c>
      <c r="K73" s="30">
        <f>IF(ISNUMBER(VLOOKUP($A73,'Løp (5)'!$B$7:$K$100,9,FALSE)),VLOOKUP($A73,'Løp (5)'!$B$7:$K$100,9,FALSE),"")</f>
      </c>
      <c r="L73" s="30">
        <f>IF(ISNUMBER(VLOOKUP($A73,'Løp (6)'!$B$7:$K$100,9,FALSE)),VLOOKUP($A73,'Løp (6)'!$B$7:$K$100,9,FALSE),"")</f>
      </c>
      <c r="M73" s="30">
        <f>IF(ISNUMBER(VLOOKUP($A73,'Løp (7)'!$B$7:$K$99,9,FALSE)),VLOOKUP($A73,'Løp (7)'!$B$7:$K$99,9,FALSE),"")</f>
      </c>
      <c r="N73" s="30">
        <f>IF(ISNUMBER(VLOOKUP($A73,'Løp (8)'!$B$7:$K$100,9,FALSE)),VLOOKUP($A73,'Løp (8)'!$B$7:$K$100,9,FALSE),"")</f>
      </c>
      <c r="O73" s="30">
        <f>IF(ISNUMBER(VLOOKUP($A73,'Løp (9)'!$B$7:$K$96,9,FALSE)),VLOOKUP($A73,'Løp (9)'!$B$7:$K$96,9,FALSE),"")</f>
      </c>
      <c r="P73" s="30">
        <f>IF(ISNUMBER(VLOOKUP($A73,'Løp (10)'!$B$7:$K$100,9,FALSE)),VLOOKUP($A73,'Løp (10)'!$B$7:$K$100,9,FALSE),"")</f>
      </c>
      <c r="Q73" s="30">
        <f>IF(ISNUMBER(VLOOKUP($A73,'Løp (11)'!$B$7:$K$100,9,FALSE)),VLOOKUP($A73,'Løp (11)'!$B$7:$K$100,9,FALSE),"")</f>
      </c>
      <c r="R73" s="30">
        <f>IF(ISNUMBER(VLOOKUP($A73,'Løp (12)'!$B$7:$K$100,9,FALSE)),VLOOKUP($A73,'Løp (12)'!$B$7:$K$100,9,FALSE),"")</f>
      </c>
      <c r="S73" s="30">
        <f>IF(ISNUMBER(VLOOKUP($A73,'Løp (13)'!$B$7:$K$100,9,FALSE)),VLOOKUP($A73,'Løp (13)'!$B$7:$K$100,9,FALSE),"")</f>
      </c>
      <c r="T73" s="30">
        <f>IF(ISNUMBER(VLOOKUP($A73,'Løp (14)'!$B$7:$K$100,9,FALSE)),VLOOKUP($A73,'Løp (14)'!$B$7:$K$100,9,FALSE),"")</f>
      </c>
      <c r="U73" s="30">
        <f>IF(ISNUMBER(VLOOKUP($A73,'Løp (15)'!$B$7:$K$100,9,FALSE)),VLOOKUP($A73,'Løp (15)'!$B$7:$K$100,9,FALSE),"")</f>
      </c>
      <c r="V73" s="31"/>
    </row>
    <row r="74" spans="1:22" ht="12.75">
      <c r="A74" s="155" t="s">
        <v>33</v>
      </c>
      <c r="B74" s="153">
        <v>6</v>
      </c>
      <c r="C74" s="28" t="str">
        <f>VLOOKUP(A74,'[1]Ark1'!$A$2:$C$100,3,FALSE)</f>
        <v>M</v>
      </c>
      <c r="D74" s="29">
        <f>COUNTIF(G74:U74,"&gt;0")</f>
        <v>0</v>
      </c>
      <c r="E74" s="25">
        <v>0</v>
      </c>
      <c r="F74" s="25">
        <f t="shared" si="5"/>
        <v>0</v>
      </c>
      <c r="G74" s="30">
        <f>IF(ISNUMBER(VLOOKUP($A74,'Løp (1)'!$B$7:$K$97,9,FALSE)),VLOOKUP($A74,'Løp (1)'!$B$7:$K$97,9,FALSE),"")</f>
      </c>
      <c r="H74" s="30">
        <f>IF(ISNUMBER(VLOOKUP($A74,'Løp (2)'!$B$7:$K$101,9,FALSE)),VLOOKUP($A74,'Løp (2)'!$B$7:$K$101,9,FALSE),"")</f>
      </c>
      <c r="I74" s="30">
        <f>IF(ISNUMBER(VLOOKUP($A74,'Løp (3)'!$B$7:$K$100,9,FALSE)),VLOOKUP($A74,'Løp (3)'!$B$7:$K$100,9,FALSE),"")</f>
      </c>
      <c r="J74" s="30">
        <f>IF(ISNUMBER(VLOOKUP($A74,'Løp (4)'!$B$7:$K$100,9,FALSE)),VLOOKUP($A74,'Løp (4)'!$B$7:$K$100,9,FALSE),"")</f>
      </c>
      <c r="K74" s="30">
        <f>IF(ISNUMBER(VLOOKUP($A74,'Løp (5)'!$B$7:$K$100,9,FALSE)),VLOOKUP($A74,'Løp (5)'!$B$7:$K$100,9,FALSE),"")</f>
      </c>
      <c r="L74" s="30">
        <f>IF(ISNUMBER(VLOOKUP($A74,'Løp (6)'!$B$7:$K$100,9,FALSE)),VLOOKUP($A74,'Løp (6)'!$B$7:$K$100,9,FALSE),"")</f>
      </c>
      <c r="M74" s="30">
        <f>IF(ISNUMBER(VLOOKUP($A74,'Løp (7)'!$B$7:$K$99,9,FALSE)),VLOOKUP($A74,'Løp (7)'!$B$7:$K$99,9,FALSE),"")</f>
      </c>
      <c r="N74" s="30">
        <f>IF(ISNUMBER(VLOOKUP($A74,'Løp (8)'!$B$7:$K$100,9,FALSE)),VLOOKUP($A74,'Løp (8)'!$B$7:$K$100,9,FALSE),"")</f>
      </c>
      <c r="O74" s="30">
        <f>IF(ISNUMBER(VLOOKUP($A74,'Løp (9)'!$B$7:$K$96,9,FALSE)),VLOOKUP($A74,'Løp (9)'!$B$7:$K$96,9,FALSE),"")</f>
      </c>
      <c r="P74" s="30">
        <f>IF(ISNUMBER(VLOOKUP($A74,'Løp (10)'!$B$7:$K$100,9,FALSE)),VLOOKUP($A74,'Løp (10)'!$B$7:$K$100,9,FALSE),"")</f>
      </c>
      <c r="Q74" s="30">
        <f>IF(ISNUMBER(VLOOKUP($A74,'Løp (11)'!$B$7:$K$100,9,FALSE)),VLOOKUP($A74,'Løp (11)'!$B$7:$K$100,9,FALSE),"")</f>
      </c>
      <c r="R74" s="30">
        <f>IF(ISNUMBER(VLOOKUP($A74,'Løp (12)'!$B$7:$K$100,9,FALSE)),VLOOKUP($A74,'Løp (12)'!$B$7:$K$100,9,FALSE),"")</f>
      </c>
      <c r="S74" s="30">
        <f>IF(ISNUMBER(VLOOKUP($A74,'Løp (13)'!$B$7:$K$100,9,FALSE)),VLOOKUP($A74,'Løp (13)'!$B$7:$K$100,9,FALSE),"")</f>
      </c>
      <c r="T74" s="30">
        <f>IF(ISNUMBER(VLOOKUP($A74,'Løp (14)'!$B$7:$K$100,9,FALSE)),VLOOKUP($A74,'Løp (14)'!$B$7:$K$100,9,FALSE),"")</f>
      </c>
      <c r="U74" s="30">
        <f>IF(ISNUMBER(VLOOKUP($A74,'Løp (15)'!$B$7:$K$100,9,FALSE)),VLOOKUP($A74,'Løp (15)'!$B$7:$K$100,9,FALSE),"")</f>
      </c>
      <c r="V74" s="31"/>
    </row>
    <row r="75" spans="1:22" ht="12.75">
      <c r="A75" s="170" t="s">
        <v>125</v>
      </c>
      <c r="B75" s="153">
        <v>10</v>
      </c>
      <c r="C75" s="28" t="str">
        <f>VLOOKUP(A75,'[1]Ark1'!$A$2:$C$100,3,FALSE)</f>
        <v>M</v>
      </c>
      <c r="D75" s="29">
        <f>COUNTIF(G75:U75,"&gt;0")</f>
        <v>0</v>
      </c>
      <c r="E75" s="25">
        <v>0</v>
      </c>
      <c r="F75" s="25">
        <f t="shared" si="5"/>
        <v>0</v>
      </c>
      <c r="G75" s="30">
        <f>IF(ISNUMBER(VLOOKUP($A75,'Løp (1)'!$B$7:$K$97,9,FALSE)),VLOOKUP($A75,'Løp (1)'!$B$7:$K$97,9,FALSE),"")</f>
      </c>
      <c r="H75" s="30">
        <f>IF(ISNUMBER(VLOOKUP($A75,'Løp (2)'!$B$7:$K$101,9,FALSE)),VLOOKUP($A75,'Løp (2)'!$B$7:$K$101,9,FALSE),"")</f>
      </c>
      <c r="I75" s="30">
        <f>IF(ISNUMBER(VLOOKUP($A75,'Løp (3)'!$B$7:$K$100,9,FALSE)),VLOOKUP($A75,'Løp (3)'!$B$7:$K$100,9,FALSE),"")</f>
      </c>
      <c r="J75" s="30">
        <f>IF(ISNUMBER(VLOOKUP($A75,'Løp (4)'!$B$7:$K$100,9,FALSE)),VLOOKUP($A75,'Løp (4)'!$B$7:$K$100,9,FALSE),"")</f>
      </c>
      <c r="K75" s="30">
        <f>IF(ISNUMBER(VLOOKUP($A75,'Løp (5)'!$B$7:$K$100,9,FALSE)),VLOOKUP($A75,'Løp (5)'!$B$7:$K$100,9,FALSE),"")</f>
      </c>
      <c r="L75" s="30">
        <f>IF(ISNUMBER(VLOOKUP($A75,'Løp (6)'!$B$7:$K$100,9,FALSE)),VLOOKUP($A75,'Løp (6)'!$B$7:$K$100,9,FALSE),"")</f>
      </c>
      <c r="M75" s="30">
        <f>IF(ISNUMBER(VLOOKUP($A75,'Løp (7)'!$B$7:$K$99,9,FALSE)),VLOOKUP($A75,'Løp (7)'!$B$7:$K$99,9,FALSE),"")</f>
      </c>
      <c r="N75" s="30">
        <f>IF(ISNUMBER(VLOOKUP($A75,'Løp (8)'!$B$7:$K$100,9,FALSE)),VLOOKUP($A75,'Løp (8)'!$B$7:$K$100,9,FALSE),"")</f>
      </c>
      <c r="O75" s="30">
        <f>IF(ISNUMBER(VLOOKUP($A75,'Løp (9)'!$B$7:$K$96,9,FALSE)),VLOOKUP($A75,'Løp (9)'!$B$7:$K$96,9,FALSE),"")</f>
      </c>
      <c r="P75" s="30">
        <f>IF(ISNUMBER(VLOOKUP($A75,'Løp (10)'!$B$7:$K$100,9,FALSE)),VLOOKUP($A75,'Løp (10)'!$B$7:$K$100,9,FALSE),"")</f>
      </c>
      <c r="Q75" s="30">
        <f>IF(ISNUMBER(VLOOKUP($A75,'Løp (11)'!$B$7:$K$100,9,FALSE)),VLOOKUP($A75,'Løp (11)'!$B$7:$K$100,9,FALSE),"")</f>
      </c>
      <c r="R75" s="30">
        <f>IF(ISNUMBER(VLOOKUP($A75,'Løp (12)'!$B$7:$K$100,9,FALSE)),VLOOKUP($A75,'Løp (12)'!$B$7:$K$100,9,FALSE),"")</f>
      </c>
      <c r="S75" s="30">
        <f>IF(ISNUMBER(VLOOKUP($A75,'Løp (13)'!$B$7:$K$100,9,FALSE)),VLOOKUP($A75,'Løp (13)'!$B$7:$K$100,9,FALSE),"")</f>
      </c>
      <c r="T75" s="30">
        <f>IF(ISNUMBER(VLOOKUP($A75,'Løp (14)'!$B$7:$K$100,9,FALSE)),VLOOKUP($A75,'Løp (14)'!$B$7:$K$100,9,FALSE),"")</f>
      </c>
      <c r="U75" s="30">
        <f>IF(ISNUMBER(VLOOKUP($A75,'Løp (15)'!$B$7:$K$100,9,FALSE)),VLOOKUP($A75,'Løp (15)'!$B$7:$K$100,9,FALSE),"")</f>
      </c>
      <c r="V75" s="31"/>
    </row>
    <row r="76" spans="1:22" ht="12.75">
      <c r="A76" s="155" t="s">
        <v>126</v>
      </c>
      <c r="B76" s="153">
        <v>14</v>
      </c>
      <c r="C76" s="28" t="str">
        <f>VLOOKUP(A76,'[1]Ark1'!$A$2:$C$100,3,FALSE)</f>
        <v>M</v>
      </c>
      <c r="D76" s="29">
        <f>COUNTIF(G76:U76,"&gt;0")</f>
        <v>0</v>
      </c>
      <c r="E76" s="25">
        <v>0</v>
      </c>
      <c r="F76" s="25">
        <f t="shared" si="5"/>
        <v>0</v>
      </c>
      <c r="G76" s="30">
        <f>IF(ISNUMBER(VLOOKUP($A76,'Løp (1)'!$B$7:$K$97,9,FALSE)),VLOOKUP($A76,'Løp (1)'!$B$7:$K$97,9,FALSE),"")</f>
      </c>
      <c r="H76" s="30">
        <f>IF(ISNUMBER(VLOOKUP($A76,'Løp (2)'!$B$7:$K$101,9,FALSE)),VLOOKUP($A76,'Løp (2)'!$B$7:$K$101,9,FALSE),"")</f>
      </c>
      <c r="I76" s="30">
        <f>IF(ISNUMBER(VLOOKUP($A76,'Løp (3)'!$B$7:$K$100,9,FALSE)),VLOOKUP($A76,'Løp (3)'!$B$7:$K$100,9,FALSE),"")</f>
      </c>
      <c r="J76" s="30">
        <f>IF(ISNUMBER(VLOOKUP($A76,'Løp (4)'!$B$7:$K$100,9,FALSE)),VLOOKUP($A76,'Løp (4)'!$B$7:$K$100,9,FALSE),"")</f>
      </c>
      <c r="K76" s="30">
        <f>IF(ISNUMBER(VLOOKUP($A76,'Løp (5)'!$B$7:$K$100,9,FALSE)),VLOOKUP($A76,'Løp (5)'!$B$7:$K$100,9,FALSE),"")</f>
      </c>
      <c r="L76" s="30">
        <f>IF(ISNUMBER(VLOOKUP($A76,'Løp (6)'!$B$7:$K$100,9,FALSE)),VLOOKUP($A76,'Løp (6)'!$B$7:$K$100,9,FALSE),"")</f>
      </c>
      <c r="M76" s="30">
        <f>IF(ISNUMBER(VLOOKUP($A76,'Løp (7)'!$B$7:$K$99,9,FALSE)),VLOOKUP($A76,'Løp (7)'!$B$7:$K$99,9,FALSE),"")</f>
      </c>
      <c r="N76" s="30">
        <f>IF(ISNUMBER(VLOOKUP($A76,'Løp (8)'!$B$7:$K$100,9,FALSE)),VLOOKUP($A76,'Løp (8)'!$B$7:$K$100,9,FALSE),"")</f>
      </c>
      <c r="O76" s="30">
        <f>IF(ISNUMBER(VLOOKUP($A76,'Løp (9)'!$B$7:$K$96,9,FALSE)),VLOOKUP($A76,'Løp (9)'!$B$7:$K$96,9,FALSE),"")</f>
      </c>
      <c r="P76" s="30">
        <f>IF(ISNUMBER(VLOOKUP($A76,'Løp (10)'!$B$7:$K$100,9,FALSE)),VLOOKUP($A76,'Løp (10)'!$B$7:$K$100,9,FALSE),"")</f>
      </c>
      <c r="Q76" s="30">
        <f>IF(ISNUMBER(VLOOKUP($A76,'Løp (11)'!$B$7:$K$100,9,FALSE)),VLOOKUP($A76,'Løp (11)'!$B$7:$K$100,9,FALSE),"")</f>
      </c>
      <c r="R76" s="30">
        <f>IF(ISNUMBER(VLOOKUP($A76,'Løp (12)'!$B$7:$K$100,9,FALSE)),VLOOKUP($A76,'Løp (12)'!$B$7:$K$100,9,FALSE),"")</f>
      </c>
      <c r="S76" s="30">
        <f>IF(ISNUMBER(VLOOKUP($A76,'Løp (13)'!$B$7:$K$100,9,FALSE)),VLOOKUP($A76,'Løp (13)'!$B$7:$K$100,9,FALSE),"")</f>
      </c>
      <c r="T76" s="30">
        <f>IF(ISNUMBER(VLOOKUP($A76,'Løp (14)'!$B$7:$K$100,9,FALSE)),VLOOKUP($A76,'Løp (14)'!$B$7:$K$100,9,FALSE),"")</f>
      </c>
      <c r="U76" s="30">
        <f>IF(ISNUMBER(VLOOKUP($A76,'Løp (15)'!$B$7:$K$100,9,FALSE)),VLOOKUP($A76,'Løp (15)'!$B$7:$K$100,9,FALSE),"")</f>
      </c>
      <c r="V76" s="31"/>
    </row>
    <row r="77" spans="1:22" ht="12.75">
      <c r="A77" s="170" t="s">
        <v>128</v>
      </c>
      <c r="B77" s="153">
        <v>2</v>
      </c>
      <c r="C77" s="28" t="str">
        <f>VLOOKUP(A77,'[1]Ark1'!$A$2:$C$100,3,FALSE)</f>
        <v>M</v>
      </c>
      <c r="D77" s="29">
        <f>COUNTIF(G77:U77,"&gt;0")</f>
        <v>0</v>
      </c>
      <c r="E77" s="25">
        <v>0</v>
      </c>
      <c r="F77" s="25">
        <f>SUM(G77:U77)</f>
        <v>0</v>
      </c>
      <c r="G77" s="30">
        <f>IF(ISNUMBER(VLOOKUP($A77,'Løp (1)'!$B$7:$K$97,9,FALSE)),VLOOKUP($A77,'Løp (1)'!$B$7:$K$97,9,FALSE),"")</f>
      </c>
      <c r="H77" s="30">
        <f>IF(ISNUMBER(VLOOKUP($A77,'Løp (2)'!$B$7:$K$101,9,FALSE)),VLOOKUP($A77,'Løp (2)'!$B$7:$K$101,9,FALSE),"")</f>
      </c>
      <c r="I77" s="30">
        <f>IF(ISNUMBER(VLOOKUP($A77,'Løp (3)'!$B$7:$K$100,9,FALSE)),VLOOKUP($A77,'Løp (3)'!$B$7:$K$100,9,FALSE),"")</f>
      </c>
      <c r="J77" s="30">
        <f>IF(ISNUMBER(VLOOKUP($A77,'Løp (4)'!$B$7:$K$100,9,FALSE)),VLOOKUP($A77,'Løp (4)'!$B$7:$K$100,9,FALSE),"")</f>
      </c>
      <c r="K77" s="30">
        <f>IF(ISNUMBER(VLOOKUP($A77,'Løp (5)'!$B$7:$K$100,9,FALSE)),VLOOKUP($A77,'Løp (5)'!$B$7:$K$100,9,FALSE),"")</f>
      </c>
      <c r="L77" s="30">
        <f>IF(ISNUMBER(VLOOKUP($A77,'Løp (6)'!$B$7:$K$100,9,FALSE)),VLOOKUP($A77,'Løp (6)'!$B$7:$K$100,9,FALSE),"")</f>
      </c>
      <c r="M77" s="30">
        <f>IF(ISNUMBER(VLOOKUP($A77,'Løp (7)'!$B$7:$K$99,9,FALSE)),VLOOKUP($A77,'Løp (7)'!$B$7:$K$99,9,FALSE),"")</f>
      </c>
      <c r="N77" s="30">
        <f>IF(ISNUMBER(VLOOKUP($A77,'Løp (8)'!$B$7:$K$100,9,FALSE)),VLOOKUP($A77,'Løp (8)'!$B$7:$K$100,9,FALSE),"")</f>
      </c>
      <c r="O77" s="30">
        <f>IF(ISNUMBER(VLOOKUP($A77,'Løp (9)'!$B$7:$K$96,9,FALSE)),VLOOKUP($A77,'Løp (9)'!$B$7:$K$96,9,FALSE),"")</f>
      </c>
      <c r="P77" s="30">
        <f>IF(ISNUMBER(VLOOKUP($A77,'Løp (10)'!$B$7:$K$100,9,FALSE)),VLOOKUP($A77,'Løp (10)'!$B$7:$K$100,9,FALSE),"")</f>
      </c>
      <c r="Q77" s="30">
        <f>IF(ISNUMBER(VLOOKUP($A77,'Løp (11)'!$B$7:$K$100,9,FALSE)),VLOOKUP($A77,'Løp (11)'!$B$7:$K$100,9,FALSE),"")</f>
      </c>
      <c r="R77" s="30">
        <f>IF(ISNUMBER(VLOOKUP($A77,'Løp (12)'!$B$7:$K$100,9,FALSE)),VLOOKUP($A77,'Løp (12)'!$B$7:$K$100,9,FALSE),"")</f>
      </c>
      <c r="S77" s="30">
        <f>IF(ISNUMBER(VLOOKUP($A77,'Løp (13)'!$B$7:$K$100,9,FALSE)),VLOOKUP($A77,'Løp (13)'!$B$7:$K$100,9,FALSE),"")</f>
      </c>
      <c r="T77" s="30">
        <f>IF(ISNUMBER(VLOOKUP($A77,'Løp (14)'!$B$7:$K$100,9,FALSE)),VLOOKUP($A77,'Løp (14)'!$B$7:$K$100,9,FALSE),"")</f>
      </c>
      <c r="U77" s="30">
        <f>IF(ISNUMBER(VLOOKUP($A77,'Løp (15)'!$B$7:$K$100,9,FALSE)),VLOOKUP($A77,'Løp (15)'!$B$7:$K$100,9,FALSE),"")</f>
      </c>
      <c r="V77" s="31"/>
    </row>
    <row r="78" spans="1:22" ht="12.75">
      <c r="A78" s="249" t="s">
        <v>27</v>
      </c>
      <c r="B78" s="28">
        <v>6</v>
      </c>
      <c r="C78" s="28" t="str">
        <f>VLOOKUP(A78,'[1]Ark1'!$A$2:$C$100,3,FALSE)</f>
        <v>D</v>
      </c>
      <c r="D78" s="29">
        <f>COUNTIF(G78:U78,"&gt;0")</f>
        <v>0</v>
      </c>
      <c r="E78" s="25">
        <v>0</v>
      </c>
      <c r="F78" s="25">
        <f aca="true" t="shared" si="6" ref="F78:F99">SUM(G78:U78)</f>
        <v>0</v>
      </c>
      <c r="G78" s="30">
        <f>IF(ISNUMBER(VLOOKUP($A78,'Løp (1)'!$B$7:$K$97,9,FALSE)),VLOOKUP($A78,'Løp (1)'!$B$7:$K$97,9,FALSE),"")</f>
      </c>
      <c r="H78" s="30">
        <f>IF(ISNUMBER(VLOOKUP($A78,'Løp (2)'!$B$7:$K$101,9,FALSE)),VLOOKUP($A78,'Løp (2)'!$B$7:$K$101,9,FALSE),"")</f>
      </c>
      <c r="I78" s="30">
        <f>IF(ISNUMBER(VLOOKUP($A78,'Løp (3)'!$B$7:$K$100,9,FALSE)),VLOOKUP($A78,'Løp (3)'!$B$7:$K$100,9,FALSE),"")</f>
      </c>
      <c r="J78" s="30">
        <f>IF(ISNUMBER(VLOOKUP($A78,'Løp (4)'!$B$7:$K$100,9,FALSE)),VLOOKUP($A78,'Løp (4)'!$B$7:$K$100,9,FALSE),"")</f>
      </c>
      <c r="K78" s="30">
        <f>IF(ISNUMBER(VLOOKUP($A78,'Løp (5)'!$B$7:$K$100,9,FALSE)),VLOOKUP($A78,'Løp (5)'!$B$7:$K$100,9,FALSE),"")</f>
      </c>
      <c r="L78" s="30">
        <f>IF(ISNUMBER(VLOOKUP($A78,'Løp (6)'!$B$7:$K$100,9,FALSE)),VLOOKUP($A78,'Løp (6)'!$B$7:$K$100,9,FALSE),"")</f>
      </c>
      <c r="M78" s="30">
        <f>IF(ISNUMBER(VLOOKUP($A78,'Løp (7)'!$B$7:$K$99,9,FALSE)),VLOOKUP($A78,'Løp (7)'!$B$7:$K$99,9,FALSE),"")</f>
      </c>
      <c r="N78" s="30">
        <f>IF(ISNUMBER(VLOOKUP($A78,'Løp (8)'!$B$7:$K$100,9,FALSE)),VLOOKUP($A78,'Løp (8)'!$B$7:$K$100,9,FALSE),"")</f>
      </c>
      <c r="O78" s="30">
        <f>IF(ISNUMBER(VLOOKUP($A78,'Løp (9)'!$B$7:$K$96,9,FALSE)),VLOOKUP($A78,'Løp (9)'!$B$7:$K$96,9,FALSE),"")</f>
      </c>
      <c r="P78" s="30">
        <f>IF(ISNUMBER(VLOOKUP($A78,'Løp (10)'!$B$7:$K$100,9,FALSE)),VLOOKUP($A78,'Løp (10)'!$B$7:$K$100,9,FALSE),"")</f>
      </c>
      <c r="Q78" s="30">
        <f>IF(ISNUMBER(VLOOKUP($A78,'Løp (11)'!$B$7:$K$100,9,FALSE)),VLOOKUP($A78,'Løp (11)'!$B$7:$K$100,9,FALSE),"")</f>
      </c>
      <c r="R78" s="30">
        <f>IF(ISNUMBER(VLOOKUP($A78,'Løp (12)'!$B$7:$K$100,9,FALSE)),VLOOKUP($A78,'Løp (12)'!$B$7:$K$100,9,FALSE),"")</f>
      </c>
      <c r="S78" s="30">
        <f>IF(ISNUMBER(VLOOKUP($A78,'Løp (13)'!$B$7:$K$100,9,FALSE)),VLOOKUP($A78,'Løp (13)'!$B$7:$K$100,9,FALSE),"")</f>
      </c>
      <c r="T78" s="30">
        <f>IF(ISNUMBER(VLOOKUP($A78,'Løp (14)'!$B$7:$K$100,9,FALSE)),VLOOKUP($A78,'Løp (14)'!$B$7:$K$100,9,FALSE),"")</f>
      </c>
      <c r="U78" s="30">
        <f>IF(ISNUMBER(VLOOKUP($A78,'Løp (15)'!$B$7:$K$100,9,FALSE)),VLOOKUP($A78,'Løp (15)'!$B$7:$K$100,9,FALSE),"")</f>
      </c>
      <c r="V78" s="31"/>
    </row>
    <row r="79" spans="1:22" ht="12.75">
      <c r="A79" s="169" t="s">
        <v>21</v>
      </c>
      <c r="B79" s="28">
        <v>10</v>
      </c>
      <c r="C79" s="28" t="str">
        <f>VLOOKUP(A79,'[1]Ark1'!$A$2:$C$100,3,FALSE)</f>
        <v>M</v>
      </c>
      <c r="D79" s="29">
        <f>COUNTIF(G79:U79,"&gt;0")</f>
        <v>0</v>
      </c>
      <c r="E79" s="25">
        <v>0</v>
      </c>
      <c r="F79" s="25">
        <f t="shared" si="6"/>
        <v>0</v>
      </c>
      <c r="G79" s="30">
        <f>IF(ISNUMBER(VLOOKUP($A79,'Løp (1)'!$B$7:$K$97,9,FALSE)),VLOOKUP($A79,'Løp (1)'!$B$7:$K$97,9,FALSE),"")</f>
      </c>
      <c r="H79" s="30">
        <f>IF(ISNUMBER(VLOOKUP($A79,'Løp (2)'!$B$7:$K$101,9,FALSE)),VLOOKUP($A79,'Løp (2)'!$B$7:$K$101,9,FALSE),"")</f>
      </c>
      <c r="I79" s="30">
        <f>IF(ISNUMBER(VLOOKUP($A79,'Løp (3)'!$B$7:$K$100,9,FALSE)),VLOOKUP($A79,'Løp (3)'!$B$7:$K$100,9,FALSE),"")</f>
      </c>
      <c r="J79" s="30">
        <f>IF(ISNUMBER(VLOOKUP($A79,'Løp (4)'!$B$7:$K$100,9,FALSE)),VLOOKUP($A79,'Løp (4)'!$B$7:$K$100,9,FALSE),"")</f>
      </c>
      <c r="K79" s="30">
        <f>IF(ISNUMBER(VLOOKUP($A79,'Løp (5)'!$B$7:$K$100,9,FALSE)),VLOOKUP($A79,'Løp (5)'!$B$7:$K$100,9,FALSE),"")</f>
      </c>
      <c r="L79" s="30">
        <f>IF(ISNUMBER(VLOOKUP($A79,'Løp (6)'!$B$7:$K$100,9,FALSE)),VLOOKUP($A79,'Løp (6)'!$B$7:$K$100,9,FALSE),"")</f>
      </c>
      <c r="M79" s="30">
        <f>IF(ISNUMBER(VLOOKUP($A79,'Løp (7)'!$B$7:$K$99,9,FALSE)),VLOOKUP($A79,'Løp (7)'!$B$7:$K$99,9,FALSE),"")</f>
      </c>
      <c r="N79" s="30">
        <f>IF(ISNUMBER(VLOOKUP($A79,'Løp (8)'!$B$7:$K$100,9,FALSE)),VLOOKUP($A79,'Løp (8)'!$B$7:$K$100,9,FALSE),"")</f>
      </c>
      <c r="O79" s="30">
        <f>IF(ISNUMBER(VLOOKUP($A79,'Løp (9)'!$B$7:$K$96,9,FALSE)),VLOOKUP($A79,'Løp (9)'!$B$7:$K$96,9,FALSE),"")</f>
      </c>
      <c r="P79" s="30">
        <f>IF(ISNUMBER(VLOOKUP($A79,'Løp (10)'!$B$7:$K$100,9,FALSE)),VLOOKUP($A79,'Løp (10)'!$B$7:$K$100,9,FALSE),"")</f>
      </c>
      <c r="Q79" s="30">
        <f>IF(ISNUMBER(VLOOKUP($A79,'Løp (11)'!$B$7:$K$100,9,FALSE)),VLOOKUP($A79,'Løp (11)'!$B$7:$K$100,9,FALSE),"")</f>
      </c>
      <c r="R79" s="30">
        <f>IF(ISNUMBER(VLOOKUP($A79,'Løp (12)'!$B$7:$K$100,9,FALSE)),VLOOKUP($A79,'Løp (12)'!$B$7:$K$100,9,FALSE),"")</f>
      </c>
      <c r="S79" s="30">
        <f>IF(ISNUMBER(VLOOKUP($A79,'Løp (13)'!$B$7:$K$100,9,FALSE)),VLOOKUP($A79,'Løp (13)'!$B$7:$K$100,9,FALSE),"")</f>
      </c>
      <c r="T79" s="30">
        <f>IF(ISNUMBER(VLOOKUP($A79,'Løp (14)'!$B$7:$K$100,9,FALSE)),VLOOKUP($A79,'Løp (14)'!$B$7:$K$100,9,FALSE),"")</f>
      </c>
      <c r="U79" s="30">
        <f>IF(ISNUMBER(VLOOKUP($A79,'Løp (15)'!$B$7:$K$100,9,FALSE)),VLOOKUP($A79,'Løp (15)'!$B$7:$K$100,9,FALSE),"")</f>
      </c>
      <c r="V79" s="31"/>
    </row>
    <row r="80" spans="1:22" ht="12.75">
      <c r="A80" s="169" t="s">
        <v>29</v>
      </c>
      <c r="B80" s="28">
        <v>14</v>
      </c>
      <c r="C80" s="28" t="str">
        <f>VLOOKUP(A80,'[1]Ark1'!$A$2:$C$100,3,FALSE)</f>
        <v>M</v>
      </c>
      <c r="D80" s="29">
        <f>COUNTIF(G80:U80,"&gt;0")</f>
        <v>0</v>
      </c>
      <c r="E80" s="25">
        <v>0</v>
      </c>
      <c r="F80" s="25">
        <f t="shared" si="6"/>
        <v>0</v>
      </c>
      <c r="G80" s="30">
        <f>IF(ISNUMBER(VLOOKUP($A80,'Løp (1)'!$B$7:$K$97,9,FALSE)),VLOOKUP($A80,'Løp (1)'!$B$7:$K$97,9,FALSE),"")</f>
      </c>
      <c r="H80" s="30">
        <f>IF(ISNUMBER(VLOOKUP($A80,'Løp (2)'!$B$7:$K$101,9,FALSE)),VLOOKUP($A80,'Løp (2)'!$B$7:$K$101,9,FALSE),"")</f>
      </c>
      <c r="I80" s="30">
        <f>IF(ISNUMBER(VLOOKUP($A80,'Løp (3)'!$B$7:$K$100,9,FALSE)),VLOOKUP($A80,'Løp (3)'!$B$7:$K$100,9,FALSE),"")</f>
      </c>
      <c r="J80" s="30">
        <f>IF(ISNUMBER(VLOOKUP($A80,'Løp (4)'!$B$7:$K$100,9,FALSE)),VLOOKUP($A80,'Løp (4)'!$B$7:$K$100,9,FALSE),"")</f>
      </c>
      <c r="K80" s="30">
        <f>IF(ISNUMBER(VLOOKUP($A80,'Løp (5)'!$B$7:$K$100,9,FALSE)),VLOOKUP($A80,'Løp (5)'!$B$7:$K$100,9,FALSE),"")</f>
      </c>
      <c r="L80" s="30">
        <f>IF(ISNUMBER(VLOOKUP($A80,'Løp (6)'!$B$7:$K$100,9,FALSE)),VLOOKUP($A80,'Løp (6)'!$B$7:$K$100,9,FALSE),"")</f>
      </c>
      <c r="M80" s="30">
        <f>IF(ISNUMBER(VLOOKUP($A80,'Løp (7)'!$B$7:$K$99,9,FALSE)),VLOOKUP($A80,'Løp (7)'!$B$7:$K$99,9,FALSE),"")</f>
      </c>
      <c r="N80" s="30">
        <f>IF(ISNUMBER(VLOOKUP($A80,'Løp (8)'!$B$7:$K$100,9,FALSE)),VLOOKUP($A80,'Løp (8)'!$B$7:$K$100,9,FALSE),"")</f>
      </c>
      <c r="O80" s="30">
        <f>IF(ISNUMBER(VLOOKUP($A80,'Løp (9)'!$B$7:$K$96,9,FALSE)),VLOOKUP($A80,'Løp (9)'!$B$7:$K$96,9,FALSE),"")</f>
      </c>
      <c r="P80" s="30">
        <f>IF(ISNUMBER(VLOOKUP($A80,'Løp (10)'!$B$7:$K$100,9,FALSE)),VLOOKUP($A80,'Løp (10)'!$B$7:$K$100,9,FALSE),"")</f>
      </c>
      <c r="Q80" s="30">
        <f>IF(ISNUMBER(VLOOKUP($A80,'Løp (11)'!$B$7:$K$100,9,FALSE)),VLOOKUP($A80,'Løp (11)'!$B$7:$K$100,9,FALSE),"")</f>
      </c>
      <c r="R80" s="30">
        <f>IF(ISNUMBER(VLOOKUP($A80,'Løp (12)'!$B$7:$K$100,9,FALSE)),VLOOKUP($A80,'Løp (12)'!$B$7:$K$100,9,FALSE),"")</f>
      </c>
      <c r="S80" s="30">
        <f>IF(ISNUMBER(VLOOKUP($A80,'Løp (13)'!$B$7:$K$100,9,FALSE)),VLOOKUP($A80,'Løp (13)'!$B$7:$K$100,9,FALSE),"")</f>
      </c>
      <c r="T80" s="30">
        <f>IF(ISNUMBER(VLOOKUP($A80,'Løp (14)'!$B$7:$K$100,9,FALSE)),VLOOKUP($A80,'Løp (14)'!$B$7:$K$100,9,FALSE),"")</f>
      </c>
      <c r="U80" s="30">
        <f>IF(ISNUMBER(VLOOKUP($A80,'Løp (15)'!$B$7:$K$100,9,FALSE)),VLOOKUP($A80,'Løp (15)'!$B$7:$K$100,9,FALSE),"")</f>
      </c>
      <c r="V80" s="31"/>
    </row>
    <row r="81" spans="1:22" ht="12.75">
      <c r="A81" s="169" t="s">
        <v>28</v>
      </c>
      <c r="B81" s="28">
        <v>2</v>
      </c>
      <c r="C81" s="28" t="str">
        <f>VLOOKUP(A81,'[1]Ark1'!$A$2:$C$100,3,FALSE)</f>
        <v>M</v>
      </c>
      <c r="D81" s="29">
        <f>COUNTIF(G81:U81,"&gt;0")</f>
        <v>0</v>
      </c>
      <c r="E81" s="25">
        <v>0</v>
      </c>
      <c r="F81" s="25">
        <f t="shared" si="6"/>
        <v>0</v>
      </c>
      <c r="G81" s="30">
        <f>IF(ISNUMBER(VLOOKUP($A81,'Løp (1)'!$B$7:$K$97,9,FALSE)),VLOOKUP($A81,'Løp (1)'!$B$7:$K$97,9,FALSE),"")</f>
      </c>
      <c r="H81" s="30">
        <f>IF(ISNUMBER(VLOOKUP($A81,'Løp (2)'!$B$7:$K$101,9,FALSE)),VLOOKUP($A81,'Løp (2)'!$B$7:$K$101,9,FALSE),"")</f>
      </c>
      <c r="I81" s="30">
        <f>IF(ISNUMBER(VLOOKUP($A81,'Løp (3)'!$B$7:$K$100,9,FALSE)),VLOOKUP($A81,'Løp (3)'!$B$7:$K$100,9,FALSE),"")</f>
      </c>
      <c r="J81" s="30">
        <f>IF(ISNUMBER(VLOOKUP($A81,'Løp (4)'!$B$7:$K$100,9,FALSE)),VLOOKUP($A81,'Løp (4)'!$B$7:$K$100,9,FALSE),"")</f>
      </c>
      <c r="K81" s="30">
        <f>IF(ISNUMBER(VLOOKUP($A81,'Løp (5)'!$B$7:$K$100,9,FALSE)),VLOOKUP($A81,'Løp (5)'!$B$7:$K$100,9,FALSE),"")</f>
      </c>
      <c r="L81" s="30">
        <f>IF(ISNUMBER(VLOOKUP($A81,'Løp (6)'!$B$7:$K$100,9,FALSE)),VLOOKUP($A81,'Løp (6)'!$B$7:$K$100,9,FALSE),"")</f>
      </c>
      <c r="M81" s="30">
        <f>IF(ISNUMBER(VLOOKUP($A81,'Løp (7)'!$B$7:$K$99,9,FALSE)),VLOOKUP($A81,'Løp (7)'!$B$7:$K$99,9,FALSE),"")</f>
      </c>
      <c r="N81" s="30">
        <f>IF(ISNUMBER(VLOOKUP($A81,'Løp (8)'!$B$7:$K$100,9,FALSE)),VLOOKUP($A81,'Løp (8)'!$B$7:$K$100,9,FALSE),"")</f>
      </c>
      <c r="O81" s="30">
        <f>IF(ISNUMBER(VLOOKUP($A81,'Løp (9)'!$B$7:$K$96,9,FALSE)),VLOOKUP($A81,'Løp (9)'!$B$7:$K$96,9,FALSE),"")</f>
      </c>
      <c r="P81" s="30">
        <f>IF(ISNUMBER(VLOOKUP($A81,'Løp (10)'!$B$7:$K$100,9,FALSE)),VLOOKUP($A81,'Løp (10)'!$B$7:$K$100,9,FALSE),"")</f>
      </c>
      <c r="Q81" s="30">
        <f>IF(ISNUMBER(VLOOKUP($A81,'Løp (11)'!$B$7:$K$100,9,FALSE)),VLOOKUP($A81,'Løp (11)'!$B$7:$K$100,9,FALSE),"")</f>
      </c>
      <c r="R81" s="30">
        <f>IF(ISNUMBER(VLOOKUP($A81,'Løp (12)'!$B$7:$K$100,9,FALSE)),VLOOKUP($A81,'Løp (12)'!$B$7:$K$100,9,FALSE),"")</f>
      </c>
      <c r="S81" s="30">
        <f>IF(ISNUMBER(VLOOKUP($A81,'Løp (13)'!$B$7:$K$100,9,FALSE)),VLOOKUP($A81,'Løp (13)'!$B$7:$K$100,9,FALSE),"")</f>
      </c>
      <c r="T81" s="30">
        <f>IF(ISNUMBER(VLOOKUP($A81,'Løp (14)'!$B$7:$K$100,9,FALSE)),VLOOKUP($A81,'Løp (14)'!$B$7:$K$100,9,FALSE),"")</f>
      </c>
      <c r="U81" s="30">
        <f>IF(ISNUMBER(VLOOKUP($A81,'Løp (15)'!$B$7:$K$100,9,FALSE)),VLOOKUP($A81,'Løp (15)'!$B$7:$K$100,9,FALSE),"")</f>
      </c>
      <c r="V81" s="31"/>
    </row>
    <row r="82" spans="1:22" ht="12.75">
      <c r="A82" s="27" t="s">
        <v>176</v>
      </c>
      <c r="B82" s="28">
        <v>6</v>
      </c>
      <c r="C82" s="28" t="str">
        <f>VLOOKUP(A82,'[1]Ark1'!$A$2:$C$100,3,FALSE)</f>
        <v>M</v>
      </c>
      <c r="D82" s="29">
        <f>COUNTIF(G82:U82,"&gt;0")</f>
        <v>0</v>
      </c>
      <c r="E82" s="25">
        <v>0</v>
      </c>
      <c r="F82" s="25">
        <f t="shared" si="6"/>
        <v>0</v>
      </c>
      <c r="G82" s="30">
        <f>IF(ISNUMBER(VLOOKUP($A82,'Løp (1)'!$B$7:$K$97,9,FALSE)),VLOOKUP($A82,'Løp (1)'!$B$7:$K$97,9,FALSE),"")</f>
      </c>
      <c r="H82" s="30">
        <f>IF(ISNUMBER(VLOOKUP($A82,'Løp (2)'!$B$7:$K$101,9,FALSE)),VLOOKUP($A82,'Løp (2)'!$B$7:$K$101,9,FALSE),"")</f>
      </c>
      <c r="I82" s="30">
        <f>IF(ISNUMBER(VLOOKUP($A82,'Løp (3)'!$B$7:$K$100,9,FALSE)),VLOOKUP($A82,'Løp (3)'!$B$7:$K$100,9,FALSE),"")</f>
      </c>
      <c r="J82" s="30">
        <f>IF(ISNUMBER(VLOOKUP($A82,'Løp (4)'!$B$7:$K$100,9,FALSE)),VLOOKUP($A82,'Løp (4)'!$B$7:$K$100,9,FALSE),"")</f>
      </c>
      <c r="K82" s="30">
        <f>IF(ISNUMBER(VLOOKUP($A82,'Løp (5)'!$B$7:$K$100,9,FALSE)),VLOOKUP($A82,'Løp (5)'!$B$7:$K$100,9,FALSE),"")</f>
      </c>
      <c r="L82" s="30">
        <f>IF(ISNUMBER(VLOOKUP($A82,'Løp (6)'!$B$7:$K$100,9,FALSE)),VLOOKUP($A82,'Løp (6)'!$B$7:$K$100,9,FALSE),"")</f>
      </c>
      <c r="M82" s="30">
        <f>IF(ISNUMBER(VLOOKUP($A82,'Løp (7)'!$B$7:$K$99,9,FALSE)),VLOOKUP($A82,'Løp (7)'!$B$7:$K$99,9,FALSE),"")</f>
      </c>
      <c r="N82" s="30">
        <f>IF(ISNUMBER(VLOOKUP($A82,'Løp (8)'!$B$7:$K$100,9,FALSE)),VLOOKUP($A82,'Løp (8)'!$B$7:$K$100,9,FALSE),"")</f>
      </c>
      <c r="O82" s="30">
        <f>IF(ISNUMBER(VLOOKUP($A82,'Løp (9)'!$B$7:$K$96,9,FALSE)),VLOOKUP($A82,'Løp (9)'!$B$7:$K$96,9,FALSE),"")</f>
      </c>
      <c r="P82" s="30">
        <f>IF(ISNUMBER(VLOOKUP($A82,'Løp (10)'!$B$7:$K$100,9,FALSE)),VLOOKUP($A82,'Løp (10)'!$B$7:$K$100,9,FALSE),"")</f>
      </c>
      <c r="Q82" s="30">
        <f>IF(ISNUMBER(VLOOKUP($A82,'Løp (11)'!$B$7:$K$100,9,FALSE)),VLOOKUP($A82,'Løp (11)'!$B$7:$K$100,9,FALSE),"")</f>
      </c>
      <c r="R82" s="30">
        <f>IF(ISNUMBER(VLOOKUP($A82,'Løp (12)'!$B$7:$K$100,9,FALSE)),VLOOKUP($A82,'Løp (12)'!$B$7:$K$100,9,FALSE),"")</f>
      </c>
      <c r="S82" s="30">
        <f>IF(ISNUMBER(VLOOKUP($A82,'Løp (13)'!$B$7:$K$100,9,FALSE)),VLOOKUP($A82,'Løp (13)'!$B$7:$K$100,9,FALSE),"")</f>
      </c>
      <c r="T82" s="30">
        <f>IF(ISNUMBER(VLOOKUP($A82,'Løp (14)'!$B$7:$K$100,9,FALSE)),VLOOKUP($A82,'Løp (14)'!$B$7:$K$100,9,FALSE),"")</f>
      </c>
      <c r="U82" s="30">
        <f>IF(ISNUMBER(VLOOKUP($A82,'Løp (15)'!$B$7:$K$100,9,FALSE)),VLOOKUP($A82,'Løp (15)'!$B$7:$K$100,9,FALSE),"")</f>
      </c>
      <c r="V82" s="31"/>
    </row>
    <row r="83" spans="1:22" ht="12.75">
      <c r="A83" s="27" t="s">
        <v>129</v>
      </c>
      <c r="B83" s="28">
        <v>14</v>
      </c>
      <c r="C83" s="28" t="str">
        <f>VLOOKUP(A83,'[1]Ark1'!$A$2:$C$100,3,FALSE)</f>
        <v>M</v>
      </c>
      <c r="D83" s="29">
        <f>COUNTIF(G83:U83,"&gt;0")</f>
        <v>0</v>
      </c>
      <c r="E83" s="25">
        <v>0</v>
      </c>
      <c r="F83" s="25">
        <f t="shared" si="6"/>
        <v>0</v>
      </c>
      <c r="G83" s="30">
        <f>IF(ISNUMBER(VLOOKUP($A83,'Løp (1)'!$B$7:$K$97,9,FALSE)),VLOOKUP($A83,'Løp (1)'!$B$7:$K$97,9,FALSE),"")</f>
      </c>
      <c r="H83" s="30">
        <f>IF(ISNUMBER(VLOOKUP($A83,'Løp (2)'!$B$7:$K$101,9,FALSE)),VLOOKUP($A83,'Løp (2)'!$B$7:$K$101,9,FALSE),"")</f>
      </c>
      <c r="I83" s="30">
        <f>IF(ISNUMBER(VLOOKUP($A83,'Løp (3)'!$B$7:$K$100,9,FALSE)),VLOOKUP($A83,'Løp (3)'!$B$7:$K$100,9,FALSE),"")</f>
      </c>
      <c r="J83" s="30">
        <f>IF(ISNUMBER(VLOOKUP($A83,'Løp (4)'!$B$7:$K$100,9,FALSE)),VLOOKUP($A83,'Løp (4)'!$B$7:$K$100,9,FALSE),"")</f>
      </c>
      <c r="K83" s="30">
        <f>IF(ISNUMBER(VLOOKUP($A83,'Løp (5)'!$B$7:$K$100,9,FALSE)),VLOOKUP($A83,'Løp (5)'!$B$7:$K$100,9,FALSE),"")</f>
      </c>
      <c r="L83" s="30">
        <f>IF(ISNUMBER(VLOOKUP($A83,'Løp (6)'!$B$7:$K$100,9,FALSE)),VLOOKUP($A83,'Løp (6)'!$B$7:$K$100,9,FALSE),"")</f>
      </c>
      <c r="M83" s="30">
        <f>IF(ISNUMBER(VLOOKUP($A83,'Løp (7)'!$B$7:$K$99,9,FALSE)),VLOOKUP($A83,'Løp (7)'!$B$7:$K$99,9,FALSE),"")</f>
      </c>
      <c r="N83" s="30">
        <f>IF(ISNUMBER(VLOOKUP($A83,'Løp (8)'!$B$7:$K$100,9,FALSE)),VLOOKUP($A83,'Løp (8)'!$B$7:$K$100,9,FALSE),"")</f>
      </c>
      <c r="O83" s="30">
        <f>IF(ISNUMBER(VLOOKUP($A83,'Løp (9)'!$B$7:$K$96,9,FALSE)),VLOOKUP($A83,'Løp (9)'!$B$7:$K$96,9,FALSE),"")</f>
      </c>
      <c r="P83" s="30">
        <f>IF(ISNUMBER(VLOOKUP($A83,'Løp (10)'!$B$7:$K$100,9,FALSE)),VLOOKUP($A83,'Løp (10)'!$B$7:$K$100,9,FALSE),"")</f>
      </c>
      <c r="Q83" s="30">
        <f>IF(ISNUMBER(VLOOKUP($A83,'Løp (11)'!$B$7:$K$100,9,FALSE)),VLOOKUP($A83,'Løp (11)'!$B$7:$K$100,9,FALSE),"")</f>
      </c>
      <c r="R83" s="30">
        <f>IF(ISNUMBER(VLOOKUP($A83,'Løp (12)'!$B$7:$K$100,9,FALSE)),VLOOKUP($A83,'Løp (12)'!$B$7:$K$100,9,FALSE),"")</f>
      </c>
      <c r="S83" s="30">
        <f>IF(ISNUMBER(VLOOKUP($A83,'Løp (13)'!$B$7:$K$100,9,FALSE)),VLOOKUP($A83,'Løp (13)'!$B$7:$K$100,9,FALSE),"")</f>
      </c>
      <c r="T83" s="30">
        <f>IF(ISNUMBER(VLOOKUP($A83,'Løp (14)'!$B$7:$K$100,9,FALSE)),VLOOKUP($A83,'Løp (14)'!$B$7:$K$100,9,FALSE),"")</f>
      </c>
      <c r="U83" s="30">
        <f>IF(ISNUMBER(VLOOKUP($A83,'Løp (15)'!$B$7:$K$100,9,FALSE)),VLOOKUP($A83,'Løp (15)'!$B$7:$K$100,9,FALSE),"")</f>
      </c>
      <c r="V83" s="31"/>
    </row>
    <row r="84" spans="1:22" ht="12.75">
      <c r="A84" s="169" t="s">
        <v>130</v>
      </c>
      <c r="B84" s="28">
        <v>2</v>
      </c>
      <c r="C84" s="28" t="str">
        <f>VLOOKUP(A84,'[1]Ark1'!$A$2:$C$100,3,FALSE)</f>
        <v>M</v>
      </c>
      <c r="D84" s="29">
        <f>COUNTIF(G84:U84,"&gt;0")</f>
        <v>0</v>
      </c>
      <c r="E84" s="25">
        <v>0</v>
      </c>
      <c r="F84" s="25">
        <f t="shared" si="6"/>
        <v>0</v>
      </c>
      <c r="G84" s="30">
        <f>IF(ISNUMBER(VLOOKUP($A84,'Løp (1)'!$B$7:$K$97,9,FALSE)),VLOOKUP($A84,'Løp (1)'!$B$7:$K$97,9,FALSE),"")</f>
      </c>
      <c r="H84" s="30">
        <f>IF(ISNUMBER(VLOOKUP($A84,'Løp (2)'!$B$7:$K$101,9,FALSE)),VLOOKUP($A84,'Løp (2)'!$B$7:$K$101,9,FALSE),"")</f>
      </c>
      <c r="I84" s="30">
        <f>IF(ISNUMBER(VLOOKUP($A84,'Løp (3)'!$B$7:$K$100,9,FALSE)),VLOOKUP($A84,'Løp (3)'!$B$7:$K$100,9,FALSE),"")</f>
      </c>
      <c r="J84" s="30">
        <f>IF(ISNUMBER(VLOOKUP($A84,'Løp (4)'!$B$7:$K$100,9,FALSE)),VLOOKUP($A84,'Løp (4)'!$B$7:$K$100,9,FALSE),"")</f>
      </c>
      <c r="K84" s="30">
        <f>IF(ISNUMBER(VLOOKUP($A84,'Løp (5)'!$B$7:$K$100,9,FALSE)),VLOOKUP($A84,'Løp (5)'!$B$7:$K$100,9,FALSE),"")</f>
      </c>
      <c r="L84" s="30">
        <f>IF(ISNUMBER(VLOOKUP($A84,'Løp (6)'!$B$7:$K$100,9,FALSE)),VLOOKUP($A84,'Løp (6)'!$B$7:$K$100,9,FALSE),"")</f>
      </c>
      <c r="M84" s="30">
        <f>IF(ISNUMBER(VLOOKUP($A84,'Løp (7)'!$B$7:$K$99,9,FALSE)),VLOOKUP($A84,'Løp (7)'!$B$7:$K$99,9,FALSE),"")</f>
      </c>
      <c r="N84" s="30">
        <f>IF(ISNUMBER(VLOOKUP($A84,'Løp (8)'!$B$7:$K$100,9,FALSE)),VLOOKUP($A84,'Løp (8)'!$B$7:$K$100,9,FALSE),"")</f>
      </c>
      <c r="O84" s="30">
        <f>IF(ISNUMBER(VLOOKUP($A84,'Løp (9)'!$B$7:$K$96,9,FALSE)),VLOOKUP($A84,'Løp (9)'!$B$7:$K$96,9,FALSE),"")</f>
      </c>
      <c r="P84" s="30">
        <f>IF(ISNUMBER(VLOOKUP($A84,'Løp (10)'!$B$7:$K$100,9,FALSE)),VLOOKUP($A84,'Løp (10)'!$B$7:$K$100,9,FALSE),"")</f>
      </c>
      <c r="Q84" s="30">
        <f>IF(ISNUMBER(VLOOKUP($A84,'Løp (11)'!$B$7:$K$100,9,FALSE)),VLOOKUP($A84,'Løp (11)'!$B$7:$K$100,9,FALSE),"")</f>
      </c>
      <c r="R84" s="30">
        <f>IF(ISNUMBER(VLOOKUP($A84,'Løp (12)'!$B$7:$K$100,9,FALSE)),VLOOKUP($A84,'Løp (12)'!$B$7:$K$100,9,FALSE),"")</f>
      </c>
      <c r="S84" s="30">
        <f>IF(ISNUMBER(VLOOKUP($A84,'Løp (13)'!$B$7:$K$100,9,FALSE)),VLOOKUP($A84,'Løp (13)'!$B$7:$K$100,9,FALSE),"")</f>
      </c>
      <c r="T84" s="30">
        <f>IF(ISNUMBER(VLOOKUP($A84,'Løp (14)'!$B$7:$K$100,9,FALSE)),VLOOKUP($A84,'Løp (14)'!$B$7:$K$100,9,FALSE),"")</f>
      </c>
      <c r="U84" s="30">
        <f>IF(ISNUMBER(VLOOKUP($A84,'Løp (15)'!$B$7:$K$100,9,FALSE)),VLOOKUP($A84,'Løp (15)'!$B$7:$K$100,9,FALSE),"")</f>
      </c>
      <c r="V84" s="31"/>
    </row>
    <row r="85" spans="1:22" ht="12.75">
      <c r="A85" s="27" t="s">
        <v>131</v>
      </c>
      <c r="B85" s="28">
        <v>14</v>
      </c>
      <c r="C85" s="28" t="str">
        <f>VLOOKUP(A85,'[1]Ark1'!$A$2:$C$100,3,FALSE)</f>
        <v>M</v>
      </c>
      <c r="D85" s="29">
        <f>COUNTIF(G85:U85,"&gt;0")</f>
        <v>0</v>
      </c>
      <c r="E85" s="25">
        <v>0</v>
      </c>
      <c r="F85" s="25">
        <f t="shared" si="6"/>
        <v>0</v>
      </c>
      <c r="G85" s="30">
        <f>IF(ISNUMBER(VLOOKUP($A85,'Løp (1)'!$B$7:$K$97,9,FALSE)),VLOOKUP($A85,'Løp (1)'!$B$7:$K$97,9,FALSE),"")</f>
      </c>
      <c r="H85" s="30">
        <f>IF(ISNUMBER(VLOOKUP($A85,'Løp (2)'!$B$7:$K$101,9,FALSE)),VLOOKUP($A85,'Løp (2)'!$B$7:$K$101,9,FALSE),"")</f>
      </c>
      <c r="I85" s="30">
        <f>IF(ISNUMBER(VLOOKUP($A85,'Løp (3)'!$B$7:$K$100,9,FALSE)),VLOOKUP($A85,'Løp (3)'!$B$7:$K$100,9,FALSE),"")</f>
      </c>
      <c r="J85" s="30">
        <f>IF(ISNUMBER(VLOOKUP($A85,'Løp (4)'!$B$7:$K$100,9,FALSE)),VLOOKUP($A85,'Løp (4)'!$B$7:$K$100,9,FALSE),"")</f>
      </c>
      <c r="K85" s="30">
        <f>IF(ISNUMBER(VLOOKUP($A85,'Løp (5)'!$B$7:$K$100,9,FALSE)),VLOOKUP($A85,'Løp (5)'!$B$7:$K$100,9,FALSE),"")</f>
      </c>
      <c r="L85" s="30">
        <f>IF(ISNUMBER(VLOOKUP($A85,'Løp (6)'!$B$7:$K$100,9,FALSE)),VLOOKUP($A85,'Løp (6)'!$B$7:$K$100,9,FALSE),"")</f>
      </c>
      <c r="M85" s="30">
        <f>IF(ISNUMBER(VLOOKUP($A85,'Løp (7)'!$B$7:$K$99,9,FALSE)),VLOOKUP($A85,'Løp (7)'!$B$7:$K$99,9,FALSE),"")</f>
      </c>
      <c r="N85" s="30">
        <f>IF(ISNUMBER(VLOOKUP($A85,'Løp (8)'!$B$7:$K$100,9,FALSE)),VLOOKUP($A85,'Løp (8)'!$B$7:$K$100,9,FALSE),"")</f>
      </c>
      <c r="O85" s="30">
        <f>IF(ISNUMBER(VLOOKUP($A85,'Løp (9)'!$B$7:$K$96,9,FALSE)),VLOOKUP($A85,'Løp (9)'!$B$7:$K$96,9,FALSE),"")</f>
      </c>
      <c r="P85" s="30">
        <f>IF(ISNUMBER(VLOOKUP($A85,'Løp (10)'!$B$7:$K$100,9,FALSE)),VLOOKUP($A85,'Løp (10)'!$B$7:$K$100,9,FALSE),"")</f>
      </c>
      <c r="Q85" s="30">
        <f>IF(ISNUMBER(VLOOKUP($A85,'Løp (11)'!$B$7:$K$100,9,FALSE)),VLOOKUP($A85,'Løp (11)'!$B$7:$K$100,9,FALSE),"")</f>
      </c>
      <c r="R85" s="30">
        <f>IF(ISNUMBER(VLOOKUP($A85,'Løp (12)'!$B$7:$K$100,9,FALSE)),VLOOKUP($A85,'Løp (12)'!$B$7:$K$100,9,FALSE),"")</f>
      </c>
      <c r="S85" s="30">
        <f>IF(ISNUMBER(VLOOKUP($A85,'Løp (13)'!$B$7:$K$100,9,FALSE)),VLOOKUP($A85,'Løp (13)'!$B$7:$K$100,9,FALSE),"")</f>
      </c>
      <c r="T85" s="30">
        <f>IF(ISNUMBER(VLOOKUP($A85,'Løp (14)'!$B$7:$K$100,9,FALSE)),VLOOKUP($A85,'Løp (14)'!$B$7:$K$100,9,FALSE),"")</f>
      </c>
      <c r="U85" s="30">
        <f>IF(ISNUMBER(VLOOKUP($A85,'Løp (15)'!$B$7:$K$100,9,FALSE)),VLOOKUP($A85,'Løp (15)'!$B$7:$K$100,9,FALSE),"")</f>
      </c>
      <c r="V85" s="31"/>
    </row>
    <row r="86" spans="1:22" ht="12.75">
      <c r="A86" s="27" t="s">
        <v>35</v>
      </c>
      <c r="B86" s="28">
        <v>2</v>
      </c>
      <c r="C86" s="28" t="str">
        <f>VLOOKUP(A86,'[1]Ark1'!$A$2:$C$100,3,FALSE)</f>
        <v>M</v>
      </c>
      <c r="D86" s="29">
        <f>COUNTIF(G86:U86,"&gt;0")</f>
        <v>0</v>
      </c>
      <c r="E86" s="25">
        <v>0</v>
      </c>
      <c r="F86" s="25">
        <f t="shared" si="6"/>
        <v>0</v>
      </c>
      <c r="G86" s="30">
        <f>IF(ISNUMBER(VLOOKUP($A86,'Løp (1)'!$B$7:$K$97,9,FALSE)),VLOOKUP($A86,'Løp (1)'!$B$7:$K$97,9,FALSE),"")</f>
      </c>
      <c r="H86" s="30">
        <f>IF(ISNUMBER(VLOOKUP($A86,'Løp (2)'!$B$7:$K$101,9,FALSE)),VLOOKUP($A86,'Løp (2)'!$B$7:$K$101,9,FALSE),"")</f>
      </c>
      <c r="I86" s="30">
        <f>IF(ISNUMBER(VLOOKUP($A86,'Løp (3)'!$B$7:$K$100,9,FALSE)),VLOOKUP($A86,'Løp (3)'!$B$7:$K$100,9,FALSE),"")</f>
      </c>
      <c r="J86" s="30">
        <f>IF(ISNUMBER(VLOOKUP($A86,'Løp (4)'!$B$7:$K$100,9,FALSE)),VLOOKUP($A86,'Løp (4)'!$B$7:$K$100,9,FALSE),"")</f>
      </c>
      <c r="K86" s="30">
        <f>IF(ISNUMBER(VLOOKUP($A86,'Løp (5)'!$B$7:$K$100,9,FALSE)),VLOOKUP($A86,'Løp (5)'!$B$7:$K$100,9,FALSE),"")</f>
      </c>
      <c r="L86" s="30">
        <f>IF(ISNUMBER(VLOOKUP($A86,'Løp (6)'!$B$7:$K$100,9,FALSE)),VLOOKUP($A86,'Løp (6)'!$B$7:$K$100,9,FALSE),"")</f>
      </c>
      <c r="M86" s="30">
        <f>IF(ISNUMBER(VLOOKUP($A86,'Løp (7)'!$B$7:$K$99,9,FALSE)),VLOOKUP($A86,'Løp (7)'!$B$7:$K$99,9,FALSE),"")</f>
      </c>
      <c r="N86" s="30">
        <f>IF(ISNUMBER(VLOOKUP($A86,'Løp (8)'!$B$7:$K$100,9,FALSE)),VLOOKUP($A86,'Løp (8)'!$B$7:$K$100,9,FALSE),"")</f>
      </c>
      <c r="O86" s="30">
        <f>IF(ISNUMBER(VLOOKUP($A86,'Løp (9)'!$B$7:$K$96,9,FALSE)),VLOOKUP($A86,'Løp (9)'!$B$7:$K$96,9,FALSE),"")</f>
      </c>
      <c r="P86" s="30">
        <f>IF(ISNUMBER(VLOOKUP($A86,'Løp (10)'!$B$7:$K$100,9,FALSE)),VLOOKUP($A86,'Løp (10)'!$B$7:$K$100,9,FALSE),"")</f>
      </c>
      <c r="Q86" s="30">
        <f>IF(ISNUMBER(VLOOKUP($A86,'Løp (11)'!$B$7:$K$100,9,FALSE)),VLOOKUP($A86,'Løp (11)'!$B$7:$K$100,9,FALSE),"")</f>
      </c>
      <c r="R86" s="30">
        <f>IF(ISNUMBER(VLOOKUP($A86,'Løp (12)'!$B$7:$K$100,9,FALSE)),VLOOKUP($A86,'Løp (12)'!$B$7:$K$100,9,FALSE),"")</f>
      </c>
      <c r="S86" s="30">
        <f>IF(ISNUMBER(VLOOKUP($A86,'Løp (13)'!$B$7:$K$100,9,FALSE)),VLOOKUP($A86,'Løp (13)'!$B$7:$K$100,9,FALSE),"")</f>
      </c>
      <c r="T86" s="30">
        <f>IF(ISNUMBER(VLOOKUP($A86,'Løp (14)'!$B$7:$K$100,9,FALSE)),VLOOKUP($A86,'Løp (14)'!$B$7:$K$100,9,FALSE),"")</f>
      </c>
      <c r="U86" s="30">
        <f>IF(ISNUMBER(VLOOKUP($A86,'Løp (15)'!$B$7:$K$100,9,FALSE)),VLOOKUP($A86,'Løp (15)'!$B$7:$K$100,9,FALSE),"")</f>
      </c>
      <c r="V86" s="31"/>
    </row>
    <row r="87" spans="1:22" ht="12.75">
      <c r="A87" s="169" t="s">
        <v>132</v>
      </c>
      <c r="B87" s="28">
        <v>14</v>
      </c>
      <c r="C87" s="28" t="str">
        <f>VLOOKUP(A87,'[1]Ark1'!$A$2:$C$100,3,FALSE)</f>
        <v>M</v>
      </c>
      <c r="D87" s="29">
        <f>COUNTIF(G87:U87,"&gt;0")</f>
        <v>0</v>
      </c>
      <c r="E87" s="25">
        <v>0</v>
      </c>
      <c r="F87" s="25">
        <f t="shared" si="6"/>
        <v>0</v>
      </c>
      <c r="G87" s="30">
        <f>IF(ISNUMBER(VLOOKUP($A87,'Løp (1)'!$B$7:$K$97,9,FALSE)),VLOOKUP($A87,'Løp (1)'!$B$7:$K$97,9,FALSE),"")</f>
      </c>
      <c r="H87" s="30">
        <f>IF(ISNUMBER(VLOOKUP($A87,'Løp (2)'!$B$7:$K$101,9,FALSE)),VLOOKUP($A87,'Løp (2)'!$B$7:$K$101,9,FALSE),"")</f>
      </c>
      <c r="I87" s="30">
        <f>IF(ISNUMBER(VLOOKUP($A87,'Løp (3)'!$B$7:$K$100,9,FALSE)),VLOOKUP($A87,'Løp (3)'!$B$7:$K$100,9,FALSE),"")</f>
      </c>
      <c r="J87" s="30">
        <f>IF(ISNUMBER(VLOOKUP($A87,'Løp (4)'!$B$7:$K$100,9,FALSE)),VLOOKUP($A87,'Løp (4)'!$B$7:$K$100,9,FALSE),"")</f>
      </c>
      <c r="K87" s="30">
        <f>IF(ISNUMBER(VLOOKUP($A87,'Løp (5)'!$B$7:$K$100,9,FALSE)),VLOOKUP($A87,'Løp (5)'!$B$7:$K$100,9,FALSE),"")</f>
      </c>
      <c r="L87" s="30">
        <f>IF(ISNUMBER(VLOOKUP($A87,'Løp (6)'!$B$7:$K$100,9,FALSE)),VLOOKUP($A87,'Løp (6)'!$B$7:$K$100,9,FALSE),"")</f>
      </c>
      <c r="M87" s="30">
        <f>IF(ISNUMBER(VLOOKUP($A87,'Løp (7)'!$B$7:$K$99,9,FALSE)),VLOOKUP($A87,'Løp (7)'!$B$7:$K$99,9,FALSE),"")</f>
      </c>
      <c r="N87" s="30">
        <f>IF(ISNUMBER(VLOOKUP($A87,'Løp (8)'!$B$7:$K$100,9,FALSE)),VLOOKUP($A87,'Løp (8)'!$B$7:$K$100,9,FALSE),"")</f>
      </c>
      <c r="O87" s="30">
        <f>IF(ISNUMBER(VLOOKUP($A87,'Løp (9)'!$B$7:$K$96,9,FALSE)),VLOOKUP($A87,'Løp (9)'!$B$7:$K$96,9,FALSE),"")</f>
      </c>
      <c r="P87" s="30">
        <f>IF(ISNUMBER(VLOOKUP($A87,'Løp (10)'!$B$7:$K$100,9,FALSE)),VLOOKUP($A87,'Løp (10)'!$B$7:$K$100,9,FALSE),"")</f>
      </c>
      <c r="Q87" s="30">
        <f>IF(ISNUMBER(VLOOKUP($A87,'Løp (11)'!$B$7:$K$100,9,FALSE)),VLOOKUP($A87,'Løp (11)'!$B$7:$K$100,9,FALSE),"")</f>
      </c>
      <c r="R87" s="30">
        <f>IF(ISNUMBER(VLOOKUP($A87,'Løp (12)'!$B$7:$K$100,9,FALSE)),VLOOKUP($A87,'Løp (12)'!$B$7:$K$100,9,FALSE),"")</f>
      </c>
      <c r="S87" s="30">
        <f>IF(ISNUMBER(VLOOKUP($A87,'Løp (13)'!$B$7:$K$100,9,FALSE)),VLOOKUP($A87,'Løp (13)'!$B$7:$K$100,9,FALSE),"")</f>
      </c>
      <c r="T87" s="30">
        <f>IF(ISNUMBER(VLOOKUP($A87,'Løp (14)'!$B$7:$K$100,9,FALSE)),VLOOKUP($A87,'Løp (14)'!$B$7:$K$100,9,FALSE),"")</f>
      </c>
      <c r="U87" s="30">
        <f>IF(ISNUMBER(VLOOKUP($A87,'Løp (15)'!$B$7:$K$100,9,FALSE)),VLOOKUP($A87,'Løp (15)'!$B$7:$K$100,9,FALSE),"")</f>
      </c>
      <c r="V87" s="31"/>
    </row>
    <row r="88" spans="1:22" ht="12.75">
      <c r="A88" s="169" t="s">
        <v>175</v>
      </c>
      <c r="B88" s="28">
        <v>3</v>
      </c>
      <c r="C88" s="28" t="str">
        <f>VLOOKUP(A88,'[1]Ark1'!$A$2:$C$100,3,FALSE)</f>
        <v>M</v>
      </c>
      <c r="D88" s="29">
        <f>COUNTIF(G88:U88,"&gt;0")</f>
        <v>0</v>
      </c>
      <c r="E88" s="25">
        <v>0</v>
      </c>
      <c r="F88" s="25">
        <f t="shared" si="6"/>
        <v>0</v>
      </c>
      <c r="G88" s="30">
        <f>IF(ISNUMBER(VLOOKUP($A88,'Løp (1)'!$B$7:$K$97,9,FALSE)),VLOOKUP($A88,'Løp (1)'!$B$7:$K$97,9,FALSE),"")</f>
      </c>
      <c r="H88" s="30">
        <f>IF(ISNUMBER(VLOOKUP($A88,'Løp (2)'!$B$7:$K$101,9,FALSE)),VLOOKUP($A88,'Løp (2)'!$B$7:$K$101,9,FALSE),"")</f>
      </c>
      <c r="I88" s="30">
        <f>IF(ISNUMBER(VLOOKUP($A88,'Løp (3)'!$B$7:$K$100,9,FALSE)),VLOOKUP($A88,'Løp (3)'!$B$7:$K$100,9,FALSE),"")</f>
      </c>
      <c r="J88" s="30">
        <f>IF(ISNUMBER(VLOOKUP($A88,'Løp (4)'!$B$7:$K$100,9,FALSE)),VLOOKUP($A88,'Løp (4)'!$B$7:$K$100,9,FALSE),"")</f>
      </c>
      <c r="K88" s="30">
        <f>IF(ISNUMBER(VLOOKUP($A88,'Løp (5)'!$B$7:$K$100,9,FALSE)),VLOOKUP($A88,'Løp (5)'!$B$7:$K$100,9,FALSE),"")</f>
      </c>
      <c r="L88" s="30">
        <f>IF(ISNUMBER(VLOOKUP($A88,'Løp (6)'!$B$7:$K$100,9,FALSE)),VLOOKUP($A88,'Løp (6)'!$B$7:$K$100,9,FALSE),"")</f>
      </c>
      <c r="M88" s="30">
        <f>IF(ISNUMBER(VLOOKUP($A88,'Løp (7)'!$B$7:$K$99,9,FALSE)),VLOOKUP($A88,'Løp (7)'!$B$7:$K$99,9,FALSE),"")</f>
      </c>
      <c r="N88" s="30">
        <f>IF(ISNUMBER(VLOOKUP($A88,'Løp (8)'!$B$7:$K$100,9,FALSE)),VLOOKUP($A88,'Løp (8)'!$B$7:$K$100,9,FALSE),"")</f>
      </c>
      <c r="O88" s="30">
        <f>IF(ISNUMBER(VLOOKUP($A88,'Løp (9)'!$B$7:$K$96,9,FALSE)),VLOOKUP($A88,'Løp (9)'!$B$7:$K$96,9,FALSE),"")</f>
      </c>
      <c r="P88" s="30">
        <f>IF(ISNUMBER(VLOOKUP($A88,'Løp (10)'!$B$7:$K$100,9,FALSE)),VLOOKUP($A88,'Løp (10)'!$B$7:$K$100,9,FALSE),"")</f>
      </c>
      <c r="Q88" s="30">
        <f>IF(ISNUMBER(VLOOKUP($A88,'Løp (11)'!$B$7:$K$100,9,FALSE)),VLOOKUP($A88,'Løp (11)'!$B$7:$K$100,9,FALSE),"")</f>
      </c>
      <c r="R88" s="30">
        <f>IF(ISNUMBER(VLOOKUP($A88,'Løp (12)'!$B$7:$K$100,9,FALSE)),VLOOKUP($A88,'Løp (12)'!$B$7:$K$100,9,FALSE),"")</f>
      </c>
      <c r="S88" s="30">
        <f>IF(ISNUMBER(VLOOKUP($A88,'Løp (13)'!$B$7:$K$100,9,FALSE)),VLOOKUP($A88,'Løp (13)'!$B$7:$K$100,9,FALSE),"")</f>
      </c>
      <c r="T88" s="30">
        <f>IF(ISNUMBER(VLOOKUP($A88,'Løp (14)'!$B$7:$K$100,9,FALSE)),VLOOKUP($A88,'Løp (14)'!$B$7:$K$100,9,FALSE),"")</f>
      </c>
      <c r="U88" s="30">
        <f>IF(ISNUMBER(VLOOKUP($A88,'Løp (15)'!$B$7:$K$100,9,FALSE)),VLOOKUP($A88,'Løp (15)'!$B$7:$K$100,9,FALSE),"")</f>
      </c>
      <c r="V88" s="31"/>
    </row>
    <row r="89" spans="1:22" ht="12.75">
      <c r="A89" s="169" t="s">
        <v>142</v>
      </c>
      <c r="B89" s="28">
        <v>17</v>
      </c>
      <c r="C89" s="28" t="str">
        <f>VLOOKUP(A89,'[1]Ark1'!$A$2:$C$100,3,FALSE)</f>
        <v>M</v>
      </c>
      <c r="D89" s="29">
        <f>COUNTIF(G89:U89,"&gt;0")</f>
        <v>0</v>
      </c>
      <c r="E89" s="25">
        <v>0</v>
      </c>
      <c r="F89" s="25">
        <f t="shared" si="6"/>
        <v>0</v>
      </c>
      <c r="G89" s="30">
        <f>IF(ISNUMBER(VLOOKUP($A89,'Løp (1)'!$B$7:$K$97,9,FALSE)),VLOOKUP($A89,'Løp (1)'!$B$7:$K$97,9,FALSE),"")</f>
      </c>
      <c r="H89" s="30">
        <f>IF(ISNUMBER(VLOOKUP($A89,'Løp (2)'!$B$7:$K$101,9,FALSE)),VLOOKUP($A89,'Løp (2)'!$B$7:$K$101,9,FALSE),"")</f>
      </c>
      <c r="I89" s="30">
        <f>IF(ISNUMBER(VLOOKUP($A89,'Løp (3)'!$B$7:$K$100,9,FALSE)),VLOOKUP($A89,'Løp (3)'!$B$7:$K$100,9,FALSE),"")</f>
      </c>
      <c r="J89" s="30">
        <f>IF(ISNUMBER(VLOOKUP($A89,'Løp (4)'!$B$7:$K$100,9,FALSE)),VLOOKUP($A89,'Løp (4)'!$B$7:$K$100,9,FALSE),"")</f>
      </c>
      <c r="K89" s="30">
        <f>IF(ISNUMBER(VLOOKUP($A89,'Løp (5)'!$B$7:$K$100,9,FALSE)),VLOOKUP($A89,'Løp (5)'!$B$7:$K$100,9,FALSE),"")</f>
      </c>
      <c r="L89" s="30">
        <f>IF(ISNUMBER(VLOOKUP($A89,'Løp (6)'!$B$7:$K$100,9,FALSE)),VLOOKUP($A89,'Løp (6)'!$B$7:$K$100,9,FALSE),"")</f>
      </c>
      <c r="M89" s="30">
        <f>IF(ISNUMBER(VLOOKUP($A89,'Løp (7)'!$B$7:$K$99,9,FALSE)),VLOOKUP($A89,'Løp (7)'!$B$7:$K$99,9,FALSE),"")</f>
      </c>
      <c r="N89" s="30">
        <f>IF(ISNUMBER(VLOOKUP($A89,'Løp (8)'!$B$7:$K$100,9,FALSE)),VLOOKUP($A89,'Løp (8)'!$B$7:$K$100,9,FALSE),"")</f>
      </c>
      <c r="O89" s="30">
        <f>IF(ISNUMBER(VLOOKUP($A89,'Løp (9)'!$B$7:$K$96,9,FALSE)),VLOOKUP($A89,'Løp (9)'!$B$7:$K$96,9,FALSE),"")</f>
      </c>
      <c r="P89" s="30">
        <f>IF(ISNUMBER(VLOOKUP($A89,'Løp (10)'!$B$7:$K$100,9,FALSE)),VLOOKUP($A89,'Løp (10)'!$B$7:$K$100,9,FALSE),"")</f>
      </c>
      <c r="Q89" s="30">
        <f>IF(ISNUMBER(VLOOKUP($A89,'Løp (11)'!$B$7:$K$100,9,FALSE)),VLOOKUP($A89,'Løp (11)'!$B$7:$K$100,9,FALSE),"")</f>
      </c>
      <c r="R89" s="30">
        <f>IF(ISNUMBER(VLOOKUP($A89,'Løp (12)'!$B$7:$K$100,9,FALSE)),VLOOKUP($A89,'Løp (12)'!$B$7:$K$100,9,FALSE),"")</f>
      </c>
      <c r="S89" s="30">
        <f>IF(ISNUMBER(VLOOKUP($A89,'Løp (13)'!$B$7:$K$100,9,FALSE)),VLOOKUP($A89,'Løp (13)'!$B$7:$K$100,9,FALSE),"")</f>
      </c>
      <c r="T89" s="30">
        <f>IF(ISNUMBER(VLOOKUP($A89,'Løp (14)'!$B$7:$K$100,9,FALSE)),VLOOKUP($A89,'Løp (14)'!$B$7:$K$100,9,FALSE),"")</f>
      </c>
      <c r="U89" s="30">
        <f>IF(ISNUMBER(VLOOKUP($A89,'Løp (15)'!$B$7:$K$100,9,FALSE)),VLOOKUP($A89,'Løp (15)'!$B$7:$K$100,9,FALSE),"")</f>
      </c>
      <c r="V89" s="31"/>
    </row>
    <row r="90" spans="1:22" ht="12.75">
      <c r="A90" s="27" t="s">
        <v>133</v>
      </c>
      <c r="B90" s="28">
        <v>3</v>
      </c>
      <c r="C90" s="28" t="str">
        <f>VLOOKUP(A90,'[1]Ark1'!$A$2:$C$100,3,FALSE)</f>
        <v>M</v>
      </c>
      <c r="D90" s="29">
        <f>COUNTIF(G90:U90,"&gt;0")</f>
        <v>0</v>
      </c>
      <c r="E90" s="25">
        <v>0</v>
      </c>
      <c r="F90" s="25">
        <f t="shared" si="6"/>
        <v>0</v>
      </c>
      <c r="G90" s="30">
        <f>IF(ISNUMBER(VLOOKUP($A90,'Løp (1)'!$B$7:$K$97,9,FALSE)),VLOOKUP($A90,'Løp (1)'!$B$7:$K$97,9,FALSE),"")</f>
      </c>
      <c r="H90" s="30">
        <f>IF(ISNUMBER(VLOOKUP($A90,'Løp (2)'!$B$7:$K$101,9,FALSE)),VLOOKUP($A90,'Løp (2)'!$B$7:$K$101,9,FALSE),"")</f>
      </c>
      <c r="I90" s="30">
        <f>IF(ISNUMBER(VLOOKUP($A90,'Løp (3)'!$B$7:$K$100,9,FALSE)),VLOOKUP($A90,'Løp (3)'!$B$7:$K$100,9,FALSE),"")</f>
      </c>
      <c r="J90" s="30">
        <f>IF(ISNUMBER(VLOOKUP($A90,'Løp (4)'!$B$7:$K$100,9,FALSE)),VLOOKUP($A90,'Løp (4)'!$B$7:$K$100,9,FALSE),"")</f>
      </c>
      <c r="K90" s="30">
        <f>IF(ISNUMBER(VLOOKUP($A90,'Løp (5)'!$B$7:$K$100,9,FALSE)),VLOOKUP($A90,'Løp (5)'!$B$7:$K$100,9,FALSE),"")</f>
      </c>
      <c r="L90" s="30">
        <f>IF(ISNUMBER(VLOOKUP($A90,'Løp (6)'!$B$7:$K$100,9,FALSE)),VLOOKUP($A90,'Løp (6)'!$B$7:$K$100,9,FALSE),"")</f>
      </c>
      <c r="M90" s="30">
        <f>IF(ISNUMBER(VLOOKUP($A90,'Løp (7)'!$B$7:$K$99,9,FALSE)),VLOOKUP($A90,'Løp (7)'!$B$7:$K$99,9,FALSE),"")</f>
      </c>
      <c r="N90" s="30">
        <f>IF(ISNUMBER(VLOOKUP($A90,'Løp (8)'!$B$7:$K$100,9,FALSE)),VLOOKUP($A90,'Løp (8)'!$B$7:$K$100,9,FALSE),"")</f>
      </c>
      <c r="O90" s="30">
        <f>IF(ISNUMBER(VLOOKUP($A90,'Løp (9)'!$B$7:$K$96,9,FALSE)),VLOOKUP($A90,'Løp (9)'!$B$7:$K$96,9,FALSE),"")</f>
      </c>
      <c r="P90" s="30">
        <f>IF(ISNUMBER(VLOOKUP($A90,'Løp (10)'!$B$7:$K$100,9,FALSE)),VLOOKUP($A90,'Løp (10)'!$B$7:$K$100,9,FALSE),"")</f>
      </c>
      <c r="Q90" s="30">
        <f>IF(ISNUMBER(VLOOKUP($A90,'Løp (11)'!$B$7:$K$100,9,FALSE)),VLOOKUP($A90,'Løp (11)'!$B$7:$K$100,9,FALSE),"")</f>
      </c>
      <c r="R90" s="30">
        <f>IF(ISNUMBER(VLOOKUP($A90,'Løp (12)'!$B$7:$K$100,9,FALSE)),VLOOKUP($A90,'Løp (12)'!$B$7:$K$100,9,FALSE),"")</f>
      </c>
      <c r="S90" s="30">
        <f>IF(ISNUMBER(VLOOKUP($A90,'Løp (13)'!$B$7:$K$100,9,FALSE)),VLOOKUP($A90,'Løp (13)'!$B$7:$K$100,9,FALSE),"")</f>
      </c>
      <c r="T90" s="30">
        <f>IF(ISNUMBER(VLOOKUP($A90,'Løp (14)'!$B$7:$K$100,9,FALSE)),VLOOKUP($A90,'Løp (14)'!$B$7:$K$100,9,FALSE),"")</f>
      </c>
      <c r="U90" s="30">
        <f>IF(ISNUMBER(VLOOKUP($A90,'Løp (15)'!$B$7:$K$100,9,FALSE)),VLOOKUP($A90,'Løp (15)'!$B$7:$K$100,9,FALSE),"")</f>
      </c>
      <c r="V90" s="31"/>
    </row>
    <row r="91" spans="1:22" ht="12.75">
      <c r="A91" s="169" t="s">
        <v>135</v>
      </c>
      <c r="B91" s="28">
        <v>13</v>
      </c>
      <c r="C91" s="28" t="str">
        <f>VLOOKUP(A91,'[1]Ark1'!$A$2:$C$100,3,FALSE)</f>
        <v>M</v>
      </c>
      <c r="D91" s="29">
        <f>COUNTIF(G91:U91,"&gt;0")</f>
        <v>0</v>
      </c>
      <c r="E91" s="25">
        <v>0</v>
      </c>
      <c r="F91" s="25">
        <f t="shared" si="6"/>
        <v>0</v>
      </c>
      <c r="G91" s="30">
        <f>IF(ISNUMBER(VLOOKUP($A91,'Løp (1)'!$B$7:$K$97,9,FALSE)),VLOOKUP($A91,'Løp (1)'!$B$7:$K$97,9,FALSE),"")</f>
      </c>
      <c r="H91" s="30">
        <f>IF(ISNUMBER(VLOOKUP($A91,'Løp (2)'!$B$7:$K$101,9,FALSE)),VLOOKUP($A91,'Løp (2)'!$B$7:$K$101,9,FALSE),"")</f>
      </c>
      <c r="I91" s="30">
        <f>IF(ISNUMBER(VLOOKUP($A91,'Løp (3)'!$B$7:$K$100,9,FALSE)),VLOOKUP($A91,'Løp (3)'!$B$7:$K$100,9,FALSE),"")</f>
      </c>
      <c r="J91" s="30">
        <f>IF(ISNUMBER(VLOOKUP($A91,'Løp (4)'!$B$7:$K$100,9,FALSE)),VLOOKUP($A91,'Løp (4)'!$B$7:$K$100,9,FALSE),"")</f>
      </c>
      <c r="K91" s="30">
        <f>IF(ISNUMBER(VLOOKUP($A91,'Løp (5)'!$B$7:$K$100,9,FALSE)),VLOOKUP($A91,'Løp (5)'!$B$7:$K$100,9,FALSE),"")</f>
      </c>
      <c r="L91" s="30">
        <f>IF(ISNUMBER(VLOOKUP($A91,'Løp (6)'!$B$7:$K$100,9,FALSE)),VLOOKUP($A91,'Løp (6)'!$B$7:$K$100,9,FALSE),"")</f>
      </c>
      <c r="M91" s="30">
        <f>IF(ISNUMBER(VLOOKUP($A91,'Løp (7)'!$B$7:$K$99,9,FALSE)),VLOOKUP($A91,'Løp (7)'!$B$7:$K$99,9,FALSE),"")</f>
      </c>
      <c r="N91" s="30">
        <f>IF(ISNUMBER(VLOOKUP($A91,'Løp (8)'!$B$7:$K$100,9,FALSE)),VLOOKUP($A91,'Løp (8)'!$B$7:$K$100,9,FALSE),"")</f>
      </c>
      <c r="O91" s="30">
        <f>IF(ISNUMBER(VLOOKUP($A91,'Løp (9)'!$B$7:$K$96,9,FALSE)),VLOOKUP($A91,'Løp (9)'!$B$7:$K$96,9,FALSE),"")</f>
      </c>
      <c r="P91" s="30">
        <f>IF(ISNUMBER(VLOOKUP($A91,'Løp (10)'!$B$7:$K$100,9,FALSE)),VLOOKUP($A91,'Løp (10)'!$B$7:$K$100,9,FALSE),"")</f>
      </c>
      <c r="Q91" s="30">
        <f>IF(ISNUMBER(VLOOKUP($A91,'Løp (11)'!$B$7:$K$100,9,FALSE)),VLOOKUP($A91,'Løp (11)'!$B$7:$K$100,9,FALSE),"")</f>
      </c>
      <c r="R91" s="30">
        <f>IF(ISNUMBER(VLOOKUP($A91,'Løp (12)'!$B$7:$K$100,9,FALSE)),VLOOKUP($A91,'Løp (12)'!$B$7:$K$100,9,FALSE),"")</f>
      </c>
      <c r="S91" s="30">
        <f>IF(ISNUMBER(VLOOKUP($A91,'Løp (13)'!$B$7:$K$100,9,FALSE)),VLOOKUP($A91,'Løp (13)'!$B$7:$K$100,9,FALSE),"")</f>
      </c>
      <c r="T91" s="30">
        <f>IF(ISNUMBER(VLOOKUP($A91,'Løp (14)'!$B$7:$K$100,9,FALSE)),VLOOKUP($A91,'Løp (14)'!$B$7:$K$100,9,FALSE),"")</f>
      </c>
      <c r="U91" s="30">
        <f>IF(ISNUMBER(VLOOKUP($A91,'Løp (15)'!$B$7:$K$100,9,FALSE)),VLOOKUP($A91,'Løp (15)'!$B$7:$K$100,9,FALSE),"")</f>
      </c>
      <c r="V91" s="31"/>
    </row>
    <row r="92" spans="1:22" ht="12.75">
      <c r="A92" s="27" t="s">
        <v>30</v>
      </c>
      <c r="B92" s="28">
        <v>13</v>
      </c>
      <c r="C92" s="28" t="str">
        <f>VLOOKUP(A92,'[1]Ark1'!$A$2:$C$100,3,FALSE)</f>
        <v>M</v>
      </c>
      <c r="D92" s="29">
        <f>COUNTIF(G92:U92,"&gt;0")</f>
        <v>0</v>
      </c>
      <c r="E92" s="25">
        <v>0</v>
      </c>
      <c r="F92" s="25">
        <f t="shared" si="6"/>
        <v>0</v>
      </c>
      <c r="G92" s="30">
        <f>IF(ISNUMBER(VLOOKUP($A92,'Løp (1)'!$B$7:$K$97,9,FALSE)),VLOOKUP($A92,'Løp (1)'!$B$7:$K$97,9,FALSE),"")</f>
      </c>
      <c r="H92" s="30">
        <f>IF(ISNUMBER(VLOOKUP($A92,'Løp (2)'!$B$7:$K$101,9,FALSE)),VLOOKUP($A92,'Løp (2)'!$B$7:$K$101,9,FALSE),"")</f>
      </c>
      <c r="I92" s="30">
        <f>IF(ISNUMBER(VLOOKUP($A92,'Løp (3)'!$B$7:$K$100,9,FALSE)),VLOOKUP($A92,'Løp (3)'!$B$7:$K$100,9,FALSE),"")</f>
      </c>
      <c r="J92" s="30">
        <f>IF(ISNUMBER(VLOOKUP($A92,'Løp (4)'!$B$7:$K$100,9,FALSE)),VLOOKUP($A92,'Løp (4)'!$B$7:$K$100,9,FALSE),"")</f>
      </c>
      <c r="K92" s="30">
        <f>IF(ISNUMBER(VLOOKUP($A92,'Løp (5)'!$B$7:$K$100,9,FALSE)),VLOOKUP($A92,'Løp (5)'!$B$7:$K$100,9,FALSE),"")</f>
      </c>
      <c r="L92" s="30">
        <f>IF(ISNUMBER(VLOOKUP($A92,'Løp (6)'!$B$7:$K$100,9,FALSE)),VLOOKUP($A92,'Løp (6)'!$B$7:$K$100,9,FALSE),"")</f>
      </c>
      <c r="M92" s="30">
        <f>IF(ISNUMBER(VLOOKUP($A92,'Løp (7)'!$B$7:$K$99,9,FALSE)),VLOOKUP($A92,'Løp (7)'!$B$7:$K$99,9,FALSE),"")</f>
      </c>
      <c r="N92" s="30">
        <f>IF(ISNUMBER(VLOOKUP($A92,'Løp (8)'!$B$7:$K$100,9,FALSE)),VLOOKUP($A92,'Løp (8)'!$B$7:$K$100,9,FALSE),"")</f>
      </c>
      <c r="O92" s="30">
        <f>IF(ISNUMBER(VLOOKUP($A92,'Løp (9)'!$B$7:$K$96,9,FALSE)),VLOOKUP($A92,'Løp (9)'!$B$7:$K$96,9,FALSE),"")</f>
      </c>
      <c r="P92" s="30">
        <f>IF(ISNUMBER(VLOOKUP($A92,'Løp (10)'!$B$7:$K$100,9,FALSE)),VLOOKUP($A92,'Løp (10)'!$B$7:$K$100,9,FALSE),"")</f>
      </c>
      <c r="Q92" s="30">
        <f>IF(ISNUMBER(VLOOKUP($A92,'Løp (11)'!$B$7:$K$100,9,FALSE)),VLOOKUP($A92,'Løp (11)'!$B$7:$K$100,9,FALSE),"")</f>
      </c>
      <c r="R92" s="30">
        <f>IF(ISNUMBER(VLOOKUP($A92,'Løp (12)'!$B$7:$K$100,9,FALSE)),VLOOKUP($A92,'Løp (12)'!$B$7:$K$100,9,FALSE),"")</f>
      </c>
      <c r="S92" s="30">
        <f>IF(ISNUMBER(VLOOKUP($A92,'Løp (13)'!$B$7:$K$100,9,FALSE)),VLOOKUP($A92,'Løp (13)'!$B$7:$K$100,9,FALSE),"")</f>
      </c>
      <c r="T92" s="30">
        <f>IF(ISNUMBER(VLOOKUP($A92,'Løp (14)'!$B$7:$K$100,9,FALSE)),VLOOKUP($A92,'Løp (14)'!$B$7:$K$100,9,FALSE),"")</f>
      </c>
      <c r="U92" s="30">
        <f>IF(ISNUMBER(VLOOKUP($A92,'Løp (15)'!$B$7:$K$100,9,FALSE)),VLOOKUP($A92,'Løp (15)'!$B$7:$K$100,9,FALSE),"")</f>
      </c>
      <c r="V92" s="31"/>
    </row>
    <row r="93" spans="1:22" ht="12.75">
      <c r="A93" s="169" t="s">
        <v>136</v>
      </c>
      <c r="B93" s="28"/>
      <c r="C93" s="28" t="e">
        <f>VLOOKUP(A93,'[1]Ark1'!$A$2:$C$100,3,FALSE)</f>
        <v>#N/A</v>
      </c>
      <c r="D93" s="29">
        <f>COUNTIF(G93:U93,"&gt;0")</f>
        <v>0</v>
      </c>
      <c r="E93" s="25">
        <v>0</v>
      </c>
      <c r="F93" s="25">
        <f t="shared" si="6"/>
        <v>0</v>
      </c>
      <c r="G93" s="30">
        <f>IF(ISNUMBER(VLOOKUP($A93,'Løp (1)'!$B$7:$K$97,9,FALSE)),VLOOKUP($A93,'Løp (1)'!$B$7:$K$97,9,FALSE),"")</f>
      </c>
      <c r="H93" s="30">
        <f>IF(ISNUMBER(VLOOKUP($A93,'Løp (2)'!$B$7:$K$101,9,FALSE)),VLOOKUP($A93,'Løp (2)'!$B$7:$K$101,9,FALSE),"")</f>
      </c>
      <c r="I93" s="30">
        <f>IF(ISNUMBER(VLOOKUP($A93,'Løp (3)'!$B$7:$K$100,9,FALSE)),VLOOKUP($A93,'Løp (3)'!$B$7:$K$100,9,FALSE),"")</f>
      </c>
      <c r="J93" s="30">
        <f>IF(ISNUMBER(VLOOKUP($A93,'Løp (4)'!$B$7:$K$100,9,FALSE)),VLOOKUP($A93,'Løp (4)'!$B$7:$K$100,9,FALSE),"")</f>
      </c>
      <c r="K93" s="30">
        <f>IF(ISNUMBER(VLOOKUP($A93,'Løp (5)'!$B$7:$K$100,9,FALSE)),VLOOKUP($A93,'Løp (5)'!$B$7:$K$100,9,FALSE),"")</f>
      </c>
      <c r="L93" s="30">
        <f>IF(ISNUMBER(VLOOKUP($A93,'Løp (6)'!$B$7:$K$100,9,FALSE)),VLOOKUP($A93,'Løp (6)'!$B$7:$K$100,9,FALSE),"")</f>
      </c>
      <c r="M93" s="30">
        <f>IF(ISNUMBER(VLOOKUP($A93,'Løp (7)'!$B$7:$K$99,9,FALSE)),VLOOKUP($A93,'Løp (7)'!$B$7:$K$99,9,FALSE),"")</f>
      </c>
      <c r="N93" s="30">
        <f>IF(ISNUMBER(VLOOKUP($A93,'Løp (8)'!$B$7:$K$100,9,FALSE)),VLOOKUP($A93,'Løp (8)'!$B$7:$K$100,9,FALSE),"")</f>
      </c>
      <c r="O93" s="30">
        <f>IF(ISNUMBER(VLOOKUP($A93,'Løp (9)'!$B$7:$K$96,9,FALSE)),VLOOKUP($A93,'Løp (9)'!$B$7:$K$96,9,FALSE),"")</f>
      </c>
      <c r="P93" s="30">
        <f>IF(ISNUMBER(VLOOKUP($A93,'Løp (10)'!$B$7:$K$100,9,FALSE)),VLOOKUP($A93,'Løp (10)'!$B$7:$K$100,9,FALSE),"")</f>
      </c>
      <c r="Q93" s="30">
        <f>IF(ISNUMBER(VLOOKUP($A93,'Løp (11)'!$B$7:$K$100,9,FALSE)),VLOOKUP($A93,'Løp (11)'!$B$7:$K$100,9,FALSE),"")</f>
      </c>
      <c r="R93" s="30">
        <f>IF(ISNUMBER(VLOOKUP($A93,'Løp (12)'!$B$7:$K$100,9,FALSE)),VLOOKUP($A93,'Løp (12)'!$B$7:$K$100,9,FALSE),"")</f>
      </c>
      <c r="S93" s="30">
        <f>IF(ISNUMBER(VLOOKUP($A93,'Løp (13)'!$B$7:$K$100,9,FALSE)),VLOOKUP($A93,'Løp (13)'!$B$7:$K$100,9,FALSE),"")</f>
      </c>
      <c r="T93" s="30">
        <f>IF(ISNUMBER(VLOOKUP($A93,'Løp (14)'!$B$7:$K$100,9,FALSE)),VLOOKUP($A93,'Løp (14)'!$B$7:$K$100,9,FALSE),"")</f>
      </c>
      <c r="U93" s="30">
        <f>IF(ISNUMBER(VLOOKUP($A93,'Løp (15)'!$B$7:$K$100,9,FALSE)),VLOOKUP($A93,'Løp (15)'!$B$7:$K$100,9,FALSE),"")</f>
      </c>
      <c r="V93" s="31"/>
    </row>
    <row r="94" spans="1:22" ht="12.75">
      <c r="A94" s="169" t="s">
        <v>136</v>
      </c>
      <c r="B94" s="28"/>
      <c r="C94" s="28" t="e">
        <f>VLOOKUP(A94,'[1]Ark1'!$A$2:$C$100,3,FALSE)</f>
        <v>#N/A</v>
      </c>
      <c r="D94" s="29">
        <f>COUNTIF(G94:U94,"&gt;0")</f>
        <v>0</v>
      </c>
      <c r="E94" s="25">
        <v>0</v>
      </c>
      <c r="F94" s="25">
        <f t="shared" si="6"/>
        <v>0</v>
      </c>
      <c r="G94" s="30">
        <f>IF(ISNUMBER(VLOOKUP($A94,'Løp (1)'!$B$7:$K$97,9,FALSE)),VLOOKUP($A94,'Løp (1)'!$B$7:$K$97,9,FALSE),"")</f>
      </c>
      <c r="H94" s="30">
        <f>IF(ISNUMBER(VLOOKUP($A94,'Løp (2)'!$B$7:$K$101,9,FALSE)),VLOOKUP($A94,'Løp (2)'!$B$7:$K$101,9,FALSE),"")</f>
      </c>
      <c r="I94" s="30">
        <f>IF(ISNUMBER(VLOOKUP($A94,'Løp (3)'!$B$7:$K$100,9,FALSE)),VLOOKUP($A94,'Løp (3)'!$B$7:$K$100,9,FALSE),"")</f>
      </c>
      <c r="J94" s="30">
        <f>IF(ISNUMBER(VLOOKUP($A94,'Løp (4)'!$B$7:$K$100,9,FALSE)),VLOOKUP($A94,'Løp (4)'!$B$7:$K$100,9,FALSE),"")</f>
      </c>
      <c r="K94" s="30">
        <f>IF(ISNUMBER(VLOOKUP($A94,'Løp (5)'!$B$7:$K$100,9,FALSE)),VLOOKUP($A94,'Løp (5)'!$B$7:$K$100,9,FALSE),"")</f>
      </c>
      <c r="L94" s="30">
        <f>IF(ISNUMBER(VLOOKUP($A94,'Løp (6)'!$B$7:$K$100,9,FALSE)),VLOOKUP($A94,'Løp (6)'!$B$7:$K$100,9,FALSE),"")</f>
      </c>
      <c r="M94" s="30">
        <f>IF(ISNUMBER(VLOOKUP($A94,'Løp (7)'!$B$7:$K$99,9,FALSE)),VLOOKUP($A94,'Løp (7)'!$B$7:$K$99,9,FALSE),"")</f>
      </c>
      <c r="N94" s="30">
        <f>IF(ISNUMBER(VLOOKUP($A94,'Løp (8)'!$B$7:$K$100,9,FALSE)),VLOOKUP($A94,'Løp (8)'!$B$7:$K$100,9,FALSE),"")</f>
      </c>
      <c r="O94" s="30">
        <f>IF(ISNUMBER(VLOOKUP($A94,'Løp (9)'!$B$7:$K$96,9,FALSE)),VLOOKUP($A94,'Løp (9)'!$B$7:$K$96,9,FALSE),"")</f>
      </c>
      <c r="P94" s="30">
        <f>IF(ISNUMBER(VLOOKUP($A94,'Løp (10)'!$B$7:$K$100,9,FALSE)),VLOOKUP($A94,'Løp (10)'!$B$7:$K$100,9,FALSE),"")</f>
      </c>
      <c r="Q94" s="30">
        <f>IF(ISNUMBER(VLOOKUP($A94,'Løp (11)'!$B$7:$K$100,9,FALSE)),VLOOKUP($A94,'Løp (11)'!$B$7:$K$100,9,FALSE),"")</f>
      </c>
      <c r="R94" s="30">
        <f>IF(ISNUMBER(VLOOKUP($A94,'Løp (12)'!$B$7:$K$100,9,FALSE)),VLOOKUP($A94,'Løp (12)'!$B$7:$K$100,9,FALSE),"")</f>
      </c>
      <c r="S94" s="30">
        <f>IF(ISNUMBER(VLOOKUP($A94,'Løp (13)'!$B$7:$K$100,9,FALSE)),VLOOKUP($A94,'Løp (13)'!$B$7:$K$100,9,FALSE),"")</f>
      </c>
      <c r="T94" s="30">
        <f>IF(ISNUMBER(VLOOKUP($A94,'Løp (14)'!$B$7:$K$100,9,FALSE)),VLOOKUP($A94,'Løp (14)'!$B$7:$K$100,9,FALSE),"")</f>
      </c>
      <c r="U94" s="30">
        <f>IF(ISNUMBER(VLOOKUP($A94,'Løp (15)'!$B$7:$K$100,9,FALSE)),VLOOKUP($A94,'Løp (15)'!$B$7:$K$100,9,FALSE),"")</f>
      </c>
      <c r="V94" s="31"/>
    </row>
    <row r="95" spans="1:22" ht="12.75">
      <c r="A95" s="169" t="s">
        <v>136</v>
      </c>
      <c r="B95" s="28"/>
      <c r="C95" s="28" t="e">
        <f>VLOOKUP(A95,'[1]Ark1'!$A$2:$C$100,3,FALSE)</f>
        <v>#N/A</v>
      </c>
      <c r="D95" s="29">
        <f>COUNTIF(G95:U95,"&gt;0")</f>
        <v>0</v>
      </c>
      <c r="E95" s="25">
        <v>0</v>
      </c>
      <c r="F95" s="25">
        <f t="shared" si="6"/>
        <v>0</v>
      </c>
      <c r="G95" s="30">
        <f>IF(ISNUMBER(VLOOKUP($A95,'Løp (1)'!$B$7:$K$97,9,FALSE)),VLOOKUP($A95,'Løp (1)'!$B$7:$K$97,9,FALSE),"")</f>
      </c>
      <c r="H95" s="30">
        <f>IF(ISNUMBER(VLOOKUP($A95,'Løp (2)'!$B$7:$K$101,9,FALSE)),VLOOKUP($A95,'Løp (2)'!$B$7:$K$101,9,FALSE),"")</f>
      </c>
      <c r="I95" s="30">
        <f>IF(ISNUMBER(VLOOKUP($A95,'Løp (3)'!$B$7:$K$100,9,FALSE)),VLOOKUP($A95,'Løp (3)'!$B$7:$K$100,9,FALSE),"")</f>
      </c>
      <c r="J95" s="30">
        <f>IF(ISNUMBER(VLOOKUP($A95,'Løp (4)'!$B$7:$K$100,9,FALSE)),VLOOKUP($A95,'Løp (4)'!$B$7:$K$100,9,FALSE),"")</f>
      </c>
      <c r="K95" s="30">
        <f>IF(ISNUMBER(VLOOKUP($A95,'Løp (5)'!$B$7:$K$100,9,FALSE)),VLOOKUP($A95,'Løp (5)'!$B$7:$K$100,9,FALSE),"")</f>
      </c>
      <c r="L95" s="30">
        <f>IF(ISNUMBER(VLOOKUP($A95,'Løp (6)'!$B$7:$K$100,9,FALSE)),VLOOKUP($A95,'Løp (6)'!$B$7:$K$100,9,FALSE),"")</f>
      </c>
      <c r="M95" s="30">
        <f>IF(ISNUMBER(VLOOKUP($A95,'Løp (7)'!$B$7:$K$99,9,FALSE)),VLOOKUP($A95,'Løp (7)'!$B$7:$K$99,9,FALSE),"")</f>
      </c>
      <c r="N95" s="30">
        <f>IF(ISNUMBER(VLOOKUP($A95,'Løp (8)'!$B$7:$K$100,9,FALSE)),VLOOKUP($A95,'Løp (8)'!$B$7:$K$100,9,FALSE),"")</f>
      </c>
      <c r="O95" s="30">
        <f>IF(ISNUMBER(VLOOKUP($A95,'Løp (9)'!$B$7:$K$96,9,FALSE)),VLOOKUP($A95,'Løp (9)'!$B$7:$K$96,9,FALSE),"")</f>
      </c>
      <c r="P95" s="30">
        <f>IF(ISNUMBER(VLOOKUP($A95,'Løp (10)'!$B$7:$K$100,9,FALSE)),VLOOKUP($A95,'Løp (10)'!$B$7:$K$100,9,FALSE),"")</f>
      </c>
      <c r="Q95" s="30">
        <f>IF(ISNUMBER(VLOOKUP($A95,'Løp (11)'!$B$7:$K$100,9,FALSE)),VLOOKUP($A95,'Løp (11)'!$B$7:$K$100,9,FALSE),"")</f>
      </c>
      <c r="R95" s="30">
        <f>IF(ISNUMBER(VLOOKUP($A95,'Løp (12)'!$B$7:$K$100,9,FALSE)),VLOOKUP($A95,'Løp (12)'!$B$7:$K$100,9,FALSE),"")</f>
      </c>
      <c r="S95" s="30">
        <f>IF(ISNUMBER(VLOOKUP($A95,'Løp (13)'!$B$7:$K$100,9,FALSE)),VLOOKUP($A95,'Løp (13)'!$B$7:$K$100,9,FALSE),"")</f>
      </c>
      <c r="T95" s="30">
        <f>IF(ISNUMBER(VLOOKUP($A95,'Løp (14)'!$B$7:$K$100,9,FALSE)),VLOOKUP($A95,'Løp (14)'!$B$7:$K$100,9,FALSE),"")</f>
      </c>
      <c r="U95" s="30">
        <f>IF(ISNUMBER(VLOOKUP($A95,'Løp (15)'!$B$7:$K$100,9,FALSE)),VLOOKUP($A95,'Løp (15)'!$B$7:$K$100,9,FALSE),"")</f>
      </c>
      <c r="V95" s="31"/>
    </row>
    <row r="96" spans="1:22" ht="12.75">
      <c r="A96" s="169" t="s">
        <v>136</v>
      </c>
      <c r="B96" s="28"/>
      <c r="C96" s="28" t="e">
        <f>VLOOKUP(A96,'[1]Ark1'!$A$2:$C$100,3,FALSE)</f>
        <v>#N/A</v>
      </c>
      <c r="D96" s="29">
        <f>COUNTIF(G96:U96,"&gt;0")</f>
        <v>0</v>
      </c>
      <c r="E96" s="25">
        <v>0</v>
      </c>
      <c r="F96" s="25">
        <f t="shared" si="6"/>
        <v>0</v>
      </c>
      <c r="G96" s="30">
        <f>IF(ISNUMBER(VLOOKUP($A96,'Løp (1)'!$B$7:$K$97,9,FALSE)),VLOOKUP($A96,'Løp (1)'!$B$7:$K$97,9,FALSE),"")</f>
      </c>
      <c r="H96" s="30">
        <f>IF(ISNUMBER(VLOOKUP($A96,'Løp (2)'!$B$7:$K$101,9,FALSE)),VLOOKUP($A96,'Løp (2)'!$B$7:$K$101,9,FALSE),"")</f>
      </c>
      <c r="I96" s="30">
        <f>IF(ISNUMBER(VLOOKUP($A96,'Løp (3)'!$B$7:$K$100,9,FALSE)),VLOOKUP($A96,'Løp (3)'!$B$7:$K$100,9,FALSE),"")</f>
      </c>
      <c r="J96" s="30">
        <f>IF(ISNUMBER(VLOOKUP($A96,'Løp (4)'!$B$7:$K$100,9,FALSE)),VLOOKUP($A96,'Løp (4)'!$B$7:$K$100,9,FALSE),"")</f>
      </c>
      <c r="K96" s="30">
        <f>IF(ISNUMBER(VLOOKUP($A96,'Løp (5)'!$B$7:$K$100,9,FALSE)),VLOOKUP($A96,'Løp (5)'!$B$7:$K$100,9,FALSE),"")</f>
      </c>
      <c r="L96" s="30">
        <f>IF(ISNUMBER(VLOOKUP($A96,'Løp (6)'!$B$7:$K$100,9,FALSE)),VLOOKUP($A96,'Løp (6)'!$B$7:$K$100,9,FALSE),"")</f>
      </c>
      <c r="M96" s="30">
        <f>IF(ISNUMBER(VLOOKUP($A96,'Løp (7)'!$B$7:$K$99,9,FALSE)),VLOOKUP($A96,'Løp (7)'!$B$7:$K$99,9,FALSE),"")</f>
      </c>
      <c r="N96" s="30">
        <f>IF(ISNUMBER(VLOOKUP($A96,'Løp (8)'!$B$7:$K$100,9,FALSE)),VLOOKUP($A96,'Løp (8)'!$B$7:$K$100,9,FALSE),"")</f>
      </c>
      <c r="O96" s="30">
        <f>IF(ISNUMBER(VLOOKUP($A96,'Løp (9)'!$B$7:$K$96,9,FALSE)),VLOOKUP($A96,'Løp (9)'!$B$7:$K$96,9,FALSE),"")</f>
      </c>
      <c r="P96" s="30">
        <f>IF(ISNUMBER(VLOOKUP($A96,'Løp (10)'!$B$7:$K$100,9,FALSE)),VLOOKUP($A96,'Løp (10)'!$B$7:$K$100,9,FALSE),"")</f>
      </c>
      <c r="Q96" s="30">
        <f>IF(ISNUMBER(VLOOKUP($A96,'Løp (11)'!$B$7:$K$100,9,FALSE)),VLOOKUP($A96,'Løp (11)'!$B$7:$K$100,9,FALSE),"")</f>
      </c>
      <c r="R96" s="30">
        <f>IF(ISNUMBER(VLOOKUP($A96,'Løp (12)'!$B$7:$K$100,9,FALSE)),VLOOKUP($A96,'Løp (12)'!$B$7:$K$100,9,FALSE),"")</f>
      </c>
      <c r="S96" s="30">
        <f>IF(ISNUMBER(VLOOKUP($A96,'Løp (13)'!$B$7:$K$100,9,FALSE)),VLOOKUP($A96,'Løp (13)'!$B$7:$K$100,9,FALSE),"")</f>
      </c>
      <c r="T96" s="30">
        <f>IF(ISNUMBER(VLOOKUP($A96,'Løp (14)'!$B$7:$K$100,9,FALSE)),VLOOKUP($A96,'Løp (14)'!$B$7:$K$100,9,FALSE),"")</f>
      </c>
      <c r="U96" s="30">
        <f>IF(ISNUMBER(VLOOKUP($A96,'Løp (15)'!$B$7:$K$100,9,FALSE)),VLOOKUP($A96,'Løp (15)'!$B$7:$K$100,9,FALSE),"")</f>
      </c>
      <c r="V96" s="31"/>
    </row>
    <row r="97" spans="1:22" ht="12.75">
      <c r="A97" s="169" t="s">
        <v>136</v>
      </c>
      <c r="B97" s="28"/>
      <c r="C97" s="28" t="e">
        <f>VLOOKUP(A97,'[1]Ark1'!$A$2:$C$100,3,FALSE)</f>
        <v>#N/A</v>
      </c>
      <c r="D97" s="29">
        <f>COUNTIF(G97:U97,"&gt;0")</f>
        <v>0</v>
      </c>
      <c r="E97" s="25">
        <v>0</v>
      </c>
      <c r="F97" s="25">
        <f t="shared" si="6"/>
        <v>0</v>
      </c>
      <c r="G97" s="30">
        <f>IF(ISNUMBER(VLOOKUP($A97,'Løp (1)'!$B$7:$K$97,9,FALSE)),VLOOKUP($A97,'Løp (1)'!$B$7:$K$97,9,FALSE),"")</f>
      </c>
      <c r="H97" s="30">
        <f>IF(ISNUMBER(VLOOKUP($A97,'Løp (2)'!$B$7:$K$101,9,FALSE)),VLOOKUP($A97,'Løp (2)'!$B$7:$K$101,9,FALSE),"")</f>
      </c>
      <c r="I97" s="30">
        <f>IF(ISNUMBER(VLOOKUP($A97,'Løp (3)'!$B$7:$K$100,9,FALSE)),VLOOKUP($A97,'Løp (3)'!$B$7:$K$100,9,FALSE),"")</f>
      </c>
      <c r="J97" s="30">
        <f>IF(ISNUMBER(VLOOKUP($A97,'Løp (4)'!$B$7:$K$100,9,FALSE)),VLOOKUP($A97,'Løp (4)'!$B$7:$K$100,9,FALSE),"")</f>
      </c>
      <c r="K97" s="30">
        <f>IF(ISNUMBER(VLOOKUP($A97,'Løp (5)'!$B$7:$K$100,9,FALSE)),VLOOKUP($A97,'Løp (5)'!$B$7:$K$100,9,FALSE),"")</f>
      </c>
      <c r="L97" s="30">
        <f>IF(ISNUMBER(VLOOKUP($A97,'Løp (6)'!$B$7:$K$100,9,FALSE)),VLOOKUP($A97,'Løp (6)'!$B$7:$K$100,9,FALSE),"")</f>
      </c>
      <c r="M97" s="30">
        <f>IF(ISNUMBER(VLOOKUP($A97,'Løp (7)'!$B$7:$K$99,9,FALSE)),VLOOKUP($A97,'Løp (7)'!$B$7:$K$99,9,FALSE),"")</f>
      </c>
      <c r="N97" s="30">
        <f>IF(ISNUMBER(VLOOKUP($A97,'Løp (8)'!$B$7:$K$100,9,FALSE)),VLOOKUP($A97,'Løp (8)'!$B$7:$K$100,9,FALSE),"")</f>
      </c>
      <c r="O97" s="30">
        <f>IF(ISNUMBER(VLOOKUP($A97,'Løp (9)'!$B$7:$K$96,9,FALSE)),VLOOKUP($A97,'Løp (9)'!$B$7:$K$96,9,FALSE),"")</f>
      </c>
      <c r="P97" s="30">
        <f>IF(ISNUMBER(VLOOKUP($A97,'Løp (10)'!$B$7:$K$100,9,FALSE)),VLOOKUP($A97,'Løp (10)'!$B$7:$K$100,9,FALSE),"")</f>
      </c>
      <c r="Q97" s="30">
        <f>IF(ISNUMBER(VLOOKUP($A97,'Løp (11)'!$B$7:$K$100,9,FALSE)),VLOOKUP($A97,'Løp (11)'!$B$7:$K$100,9,FALSE),"")</f>
      </c>
      <c r="R97" s="30">
        <f>IF(ISNUMBER(VLOOKUP($A97,'Løp (12)'!$B$7:$K$100,9,FALSE)),VLOOKUP($A97,'Løp (12)'!$B$7:$K$100,9,FALSE),"")</f>
      </c>
      <c r="S97" s="30">
        <f>IF(ISNUMBER(VLOOKUP($A97,'Løp (13)'!$B$7:$K$100,9,FALSE)),VLOOKUP($A97,'Løp (13)'!$B$7:$K$100,9,FALSE),"")</f>
      </c>
      <c r="T97" s="30">
        <f>IF(ISNUMBER(VLOOKUP($A97,'Løp (14)'!$B$7:$K$100,9,FALSE)),VLOOKUP($A97,'Løp (14)'!$B$7:$K$100,9,FALSE),"")</f>
      </c>
      <c r="U97" s="30">
        <f>IF(ISNUMBER(VLOOKUP($A97,'Løp (15)'!$B$7:$K$100,9,FALSE)),VLOOKUP($A97,'Løp (15)'!$B$7:$K$100,9,FALSE),"")</f>
      </c>
      <c r="V97" s="31"/>
    </row>
    <row r="98" spans="1:22" ht="12.75">
      <c r="A98" s="169" t="s">
        <v>136</v>
      </c>
      <c r="B98" s="28"/>
      <c r="C98" s="28" t="e">
        <f>VLOOKUP(A98,'[1]Ark1'!$A$2:$C$100,3,FALSE)</f>
        <v>#N/A</v>
      </c>
      <c r="D98" s="29">
        <f>COUNTIF(G98:U98,"&gt;0")</f>
        <v>0</v>
      </c>
      <c r="E98" s="25">
        <v>0</v>
      </c>
      <c r="F98" s="25">
        <f t="shared" si="6"/>
        <v>0</v>
      </c>
      <c r="G98" s="30">
        <f>IF(ISNUMBER(VLOOKUP($A98,'Løp (1)'!$B$7:$K$97,9,FALSE)),VLOOKUP($A98,'Løp (1)'!$B$7:$K$97,9,FALSE),"")</f>
      </c>
      <c r="H98" s="30">
        <f>IF(ISNUMBER(VLOOKUP($A98,'Løp (2)'!$B$7:$K$101,9,FALSE)),VLOOKUP($A98,'Løp (2)'!$B$7:$K$101,9,FALSE),"")</f>
      </c>
      <c r="I98" s="30">
        <f>IF(ISNUMBER(VLOOKUP($A98,'Løp (3)'!$B$7:$K$100,9,FALSE)),VLOOKUP($A98,'Løp (3)'!$B$7:$K$100,9,FALSE),"")</f>
      </c>
      <c r="J98" s="30">
        <f>IF(ISNUMBER(VLOOKUP($A98,'Løp (4)'!$B$7:$K$100,9,FALSE)),VLOOKUP($A98,'Løp (4)'!$B$7:$K$100,9,FALSE),"")</f>
      </c>
      <c r="K98" s="30">
        <f>IF(ISNUMBER(VLOOKUP($A98,'Løp (5)'!$B$7:$K$100,9,FALSE)),VLOOKUP($A98,'Løp (5)'!$B$7:$K$100,9,FALSE),"")</f>
      </c>
      <c r="L98" s="30">
        <f>IF(ISNUMBER(VLOOKUP($A98,'Løp (6)'!$B$7:$K$100,9,FALSE)),VLOOKUP($A98,'Løp (6)'!$B$7:$K$100,9,FALSE),"")</f>
      </c>
      <c r="M98" s="30">
        <f>IF(ISNUMBER(VLOOKUP($A98,'Løp (7)'!$B$7:$K$99,9,FALSE)),VLOOKUP($A98,'Løp (7)'!$B$7:$K$99,9,FALSE),"")</f>
      </c>
      <c r="N98" s="30">
        <f>IF(ISNUMBER(VLOOKUP($A98,'Løp (8)'!$B$7:$K$100,9,FALSE)),VLOOKUP($A98,'Løp (8)'!$B$7:$K$100,9,FALSE),"")</f>
      </c>
      <c r="O98" s="30">
        <f>IF(ISNUMBER(VLOOKUP($A98,'Løp (9)'!$B$7:$K$96,9,FALSE)),VLOOKUP($A98,'Løp (9)'!$B$7:$K$96,9,FALSE),"")</f>
      </c>
      <c r="P98" s="30">
        <f>IF(ISNUMBER(VLOOKUP($A98,'Løp (10)'!$B$7:$K$100,9,FALSE)),VLOOKUP($A98,'Løp (10)'!$B$7:$K$100,9,FALSE),"")</f>
      </c>
      <c r="Q98" s="30">
        <f>IF(ISNUMBER(VLOOKUP($A98,'Løp (11)'!$B$7:$K$100,9,FALSE)),VLOOKUP($A98,'Løp (11)'!$B$7:$K$100,9,FALSE),"")</f>
      </c>
      <c r="R98" s="30">
        <f>IF(ISNUMBER(VLOOKUP($A98,'Løp (12)'!$B$7:$K$100,9,FALSE)),VLOOKUP($A98,'Løp (12)'!$B$7:$K$100,9,FALSE),"")</f>
      </c>
      <c r="S98" s="30">
        <f>IF(ISNUMBER(VLOOKUP($A98,'Løp (13)'!$B$7:$K$100,9,FALSE)),VLOOKUP($A98,'Løp (13)'!$B$7:$K$100,9,FALSE),"")</f>
      </c>
      <c r="T98" s="30">
        <f>IF(ISNUMBER(VLOOKUP($A98,'Løp (14)'!$B$7:$K$100,9,FALSE)),VLOOKUP($A98,'Løp (14)'!$B$7:$K$100,9,FALSE),"")</f>
      </c>
      <c r="U98" s="30">
        <f>IF(ISNUMBER(VLOOKUP($A98,'Løp (15)'!$B$7:$K$100,9,FALSE)),VLOOKUP($A98,'Løp (15)'!$B$7:$K$100,9,FALSE),"")</f>
      </c>
      <c r="V98" s="31"/>
    </row>
    <row r="99" spans="1:22" ht="12.75">
      <c r="A99" s="169" t="s">
        <v>136</v>
      </c>
      <c r="B99" s="28"/>
      <c r="C99" s="28" t="e">
        <f>VLOOKUP(A99,'[1]Ark1'!$A$2:$C$100,3,FALSE)</f>
        <v>#N/A</v>
      </c>
      <c r="D99" s="29">
        <f>COUNTIF(G99:U99,"&gt;0")</f>
        <v>0</v>
      </c>
      <c r="E99" s="25">
        <v>0</v>
      </c>
      <c r="F99" s="25">
        <f t="shared" si="6"/>
        <v>0</v>
      </c>
      <c r="G99" s="30">
        <f>IF(ISNUMBER(VLOOKUP($A99,'Løp (1)'!$B$7:$K$97,9,FALSE)),VLOOKUP($A99,'Løp (1)'!$B$7:$K$97,9,FALSE),"")</f>
      </c>
      <c r="H99" s="30">
        <f>IF(ISNUMBER(VLOOKUP($A99,'Løp (2)'!$B$7:$K$101,9,FALSE)),VLOOKUP($A99,'Løp (2)'!$B$7:$K$101,9,FALSE),"")</f>
      </c>
      <c r="I99" s="30">
        <f>IF(ISNUMBER(VLOOKUP($A99,'Løp (3)'!$B$7:$K$100,9,FALSE)),VLOOKUP($A99,'Løp (3)'!$B$7:$K$100,9,FALSE),"")</f>
      </c>
      <c r="J99" s="30">
        <f>IF(ISNUMBER(VLOOKUP($A99,'Løp (4)'!$B$7:$K$100,9,FALSE)),VLOOKUP($A99,'Løp (4)'!$B$7:$K$100,9,FALSE),"")</f>
      </c>
      <c r="K99" s="30">
        <f>IF(ISNUMBER(VLOOKUP($A99,'Løp (5)'!$B$7:$K$100,9,FALSE)),VLOOKUP($A99,'Løp (5)'!$B$7:$K$100,9,FALSE),"")</f>
      </c>
      <c r="L99" s="30">
        <f>IF(ISNUMBER(VLOOKUP($A99,'Løp (6)'!$B$7:$K$100,9,FALSE)),VLOOKUP($A99,'Løp (6)'!$B$7:$K$100,9,FALSE),"")</f>
      </c>
      <c r="M99" s="30">
        <f>IF(ISNUMBER(VLOOKUP($A99,'Løp (7)'!$B$7:$K$99,9,FALSE)),VLOOKUP($A99,'Løp (7)'!$B$7:$K$99,9,FALSE),"")</f>
      </c>
      <c r="N99" s="30">
        <f>IF(ISNUMBER(VLOOKUP($A99,'Løp (8)'!$B$7:$K$100,9,FALSE)),VLOOKUP($A99,'Løp (8)'!$B$7:$K$100,9,FALSE),"")</f>
      </c>
      <c r="O99" s="30">
        <f>IF(ISNUMBER(VLOOKUP($A99,'Løp (9)'!$B$7:$K$96,9,FALSE)),VLOOKUP($A99,'Løp (9)'!$B$7:$K$96,9,FALSE),"")</f>
      </c>
      <c r="P99" s="30">
        <f>IF(ISNUMBER(VLOOKUP($A99,'Løp (10)'!$B$7:$K$100,9,FALSE)),VLOOKUP($A99,'Løp (10)'!$B$7:$K$100,9,FALSE),"")</f>
      </c>
      <c r="Q99" s="30">
        <f>IF(ISNUMBER(VLOOKUP($A99,'Løp (11)'!$B$7:$K$100,9,FALSE)),VLOOKUP($A99,'Løp (11)'!$B$7:$K$100,9,FALSE),"")</f>
      </c>
      <c r="R99" s="30">
        <f>IF(ISNUMBER(VLOOKUP($A99,'Løp (12)'!$B$7:$K$100,9,FALSE)),VLOOKUP($A99,'Løp (12)'!$B$7:$K$100,9,FALSE),"")</f>
      </c>
      <c r="S99" s="30">
        <f>IF(ISNUMBER(VLOOKUP($A99,'Løp (13)'!$B$7:$K$100,9,FALSE)),VLOOKUP($A99,'Løp (13)'!$B$7:$K$100,9,FALSE),"")</f>
      </c>
      <c r="T99" s="30">
        <f>IF(ISNUMBER(VLOOKUP($A99,'Løp (14)'!$B$7:$K$100,9,FALSE)),VLOOKUP($A99,'Løp (14)'!$B$7:$K$100,9,FALSE),"")</f>
      </c>
      <c r="U99" s="30">
        <f>IF(ISNUMBER(VLOOKUP($A99,'Løp (15)'!$B$7:$K$100,9,FALSE)),VLOOKUP($A99,'Løp (15)'!$B$7:$K$100,9,FALSE),"")</f>
      </c>
      <c r="V99" s="31"/>
    </row>
    <row r="100" spans="1:22" ht="12.75">
      <c r="A100" s="27" t="s">
        <v>136</v>
      </c>
      <c r="B100" s="28"/>
      <c r="C100" s="28"/>
      <c r="D100" s="29"/>
      <c r="E100" s="25"/>
      <c r="F100" s="25"/>
      <c r="G100" s="30">
        <f>IF(ISNUMBER(VLOOKUP($A100,'Løp (1)'!$B$7:$K$97,9,FALSE)),VLOOKUP($A100,'Løp (1)'!$B$7:$K$97,9,FALSE),"")</f>
      </c>
      <c r="H100" s="30">
        <f>IF(ISNUMBER(VLOOKUP($A100,'Løp (2)'!$B$7:$K$101,9,FALSE)),VLOOKUP($A100,'Løp (2)'!$B$7:$K$101,9,FALSE),"")</f>
      </c>
      <c r="I100" s="30">
        <f>IF(ISNUMBER(VLOOKUP($A100,'Løp (3)'!$B$7:$K$100,9,FALSE)),VLOOKUP($A100,'Løp (3)'!$B$7:$K$100,9,FALSE),"")</f>
      </c>
      <c r="J100" s="30">
        <f>IF(ISNUMBER(VLOOKUP($A100,'Løp (4)'!$B$7:$K$100,9,FALSE)),VLOOKUP($A100,'Løp (4)'!$B$7:$K$100,9,FALSE),"")</f>
      </c>
      <c r="K100" s="30">
        <f>IF(ISNUMBER(VLOOKUP($A100,'Løp (5)'!$B$7:$K$100,9,FALSE)),VLOOKUP($A100,'Løp (5)'!$B$7:$K$100,9,FALSE),"")</f>
      </c>
      <c r="L100" s="30">
        <f>IF(ISNUMBER(VLOOKUP($A100,'Løp (6)'!$B$7:$K$100,9,FALSE)),VLOOKUP($A100,'Løp (6)'!$B$7:$K$100,9,FALSE),"")</f>
      </c>
      <c r="M100" s="30">
        <f>IF(ISNUMBER(VLOOKUP($A100,'Løp (7)'!$B$7:$K$99,9,FALSE)),VLOOKUP($A100,'Løp (7)'!$B$7:$K$99,9,FALSE),"")</f>
      </c>
      <c r="N100" s="30">
        <f>IF(ISNUMBER(VLOOKUP($A100,'Løp (8)'!$B$7:$K$100,9,FALSE)),VLOOKUP($A100,'Løp (8)'!$B$7:$K$100,9,FALSE),"")</f>
      </c>
      <c r="O100" s="30">
        <f>IF(ISNUMBER(VLOOKUP($A100,'Løp (9)'!$B$7:$K$96,9,FALSE)),VLOOKUP($A100,'Løp (9)'!$B$7:$K$96,9,FALSE),"")</f>
      </c>
      <c r="P100" s="30">
        <f>IF(ISNUMBER(VLOOKUP($A100,'Løp (10)'!$B$7:$K$100,9,FALSE)),VLOOKUP($A100,'Løp (10)'!$B$7:$K$100,9,FALSE),"")</f>
      </c>
      <c r="Q100" s="30">
        <f>IF(ISNUMBER(VLOOKUP($A100,'Løp (11)'!$B$7:$K$100,9,FALSE)),VLOOKUP($A100,'Løp (11)'!$B$7:$K$100,9,FALSE),"")</f>
      </c>
      <c r="R100" s="30">
        <f>IF(ISNUMBER(VLOOKUP($A100,'Løp (12)'!$B$7:$K$100,9,FALSE)),VLOOKUP($A100,'Løp (12)'!$B$7:$K$100,9,FALSE),"")</f>
      </c>
      <c r="S100" s="30">
        <f>IF(ISNUMBER(VLOOKUP($A100,'Løp (13)'!$B$7:$K$100,9,FALSE)),VLOOKUP($A100,'Løp (13)'!$B$7:$K$100,9,FALSE),"")</f>
      </c>
      <c r="T100" s="30">
        <f>IF(ISNUMBER(VLOOKUP($A100,'Løp (14)'!$B$7:$K$100,9,FALSE)),VLOOKUP($A100,'Løp (14)'!$B$7:$K$100,9,FALSE),"")</f>
      </c>
      <c r="U100" s="30">
        <f>IF(ISNUMBER(VLOOKUP($A100,'Løp (15)'!$B$7:$K$100,9,FALSE)),VLOOKUP($A100,'Løp (15)'!$B$7:$K$100,9,FALSE),"")</f>
      </c>
      <c r="V100" s="31"/>
    </row>
    <row r="101" ht="12.75">
      <c r="A101" s="1" t="s">
        <v>136</v>
      </c>
    </row>
    <row r="102" ht="12.75">
      <c r="A102" s="1" t="s">
        <v>136</v>
      </c>
    </row>
    <row r="103" ht="12.75">
      <c r="A103" s="1" t="s">
        <v>136</v>
      </c>
    </row>
    <row r="104" ht="12.75">
      <c r="A104" s="1" t="s">
        <v>136</v>
      </c>
    </row>
    <row r="105" ht="12.75">
      <c r="A105" s="1" t="s">
        <v>136</v>
      </c>
    </row>
    <row r="106" ht="12.75">
      <c r="A106" s="1" t="s">
        <v>136</v>
      </c>
    </row>
    <row r="107" ht="12.75">
      <c r="A107" s="1" t="s">
        <v>136</v>
      </c>
    </row>
    <row r="108" ht="12.75">
      <c r="A108" s="1" t="s">
        <v>136</v>
      </c>
    </row>
    <row r="109" ht="12.75">
      <c r="A109" s="1" t="s">
        <v>136</v>
      </c>
    </row>
    <row r="110" ht="12.75">
      <c r="A110" s="1" t="s">
        <v>136</v>
      </c>
    </row>
    <row r="111" ht="12.75">
      <c r="A111" s="1" t="s">
        <v>136</v>
      </c>
    </row>
    <row r="112" ht="12.75">
      <c r="A112" s="1" t="s">
        <v>136</v>
      </c>
    </row>
    <row r="113" ht="12.75">
      <c r="A113" s="1" t="s">
        <v>136</v>
      </c>
    </row>
    <row r="114" ht="12.75">
      <c r="A114" s="1" t="s">
        <v>136</v>
      </c>
    </row>
    <row r="115" ht="12.75">
      <c r="A115" s="1" t="s">
        <v>136</v>
      </c>
    </row>
    <row r="116" ht="12.75">
      <c r="A116" s="1" t="s">
        <v>136</v>
      </c>
    </row>
    <row r="117" ht="12.75">
      <c r="A117" s="1" t="s">
        <v>136</v>
      </c>
    </row>
    <row r="118" ht="12.75">
      <c r="A118" s="1" t="s">
        <v>136</v>
      </c>
    </row>
    <row r="119" ht="12.75">
      <c r="A119" s="1" t="s">
        <v>136</v>
      </c>
    </row>
    <row r="120" ht="12.75">
      <c r="A120" s="1" t="s">
        <v>136</v>
      </c>
    </row>
    <row r="121" ht="12.75">
      <c r="A121" s="1" t="s">
        <v>136</v>
      </c>
    </row>
    <row r="122" ht="12.75">
      <c r="A122" s="1" t="s">
        <v>136</v>
      </c>
    </row>
    <row r="123" ht="12.75">
      <c r="A123" s="1" t="s">
        <v>136</v>
      </c>
    </row>
    <row r="124" ht="12.75">
      <c r="A124" s="1" t="s">
        <v>136</v>
      </c>
    </row>
    <row r="125" ht="12.75">
      <c r="A125" s="1" t="s">
        <v>136</v>
      </c>
    </row>
    <row r="126" ht="12.75">
      <c r="A126" s="1" t="s">
        <v>136</v>
      </c>
    </row>
    <row r="127" ht="12.75">
      <c r="A127" s="1" t="s">
        <v>136</v>
      </c>
    </row>
    <row r="128" ht="12.75">
      <c r="A128" s="1" t="s">
        <v>136</v>
      </c>
    </row>
    <row r="129" ht="12.75">
      <c r="A129" s="1" t="s">
        <v>136</v>
      </c>
    </row>
    <row r="130" ht="12.75">
      <c r="A130" s="1" t="s">
        <v>136</v>
      </c>
    </row>
    <row r="131" ht="12.75">
      <c r="A131" s="1" t="s">
        <v>136</v>
      </c>
    </row>
    <row r="132" ht="12.75">
      <c r="A132" s="1" t="s">
        <v>136</v>
      </c>
    </row>
    <row r="133" ht="12.75">
      <c r="A133" s="1" t="s">
        <v>136</v>
      </c>
    </row>
    <row r="134" ht="12.75">
      <c r="A134" s="1" t="s">
        <v>136</v>
      </c>
    </row>
    <row r="135" ht="12.75">
      <c r="A135" s="1" t="s">
        <v>136</v>
      </c>
    </row>
    <row r="136" ht="12.75">
      <c r="A136" s="1" t="s">
        <v>136</v>
      </c>
    </row>
    <row r="137" ht="12.75">
      <c r="A137" s="1" t="s">
        <v>136</v>
      </c>
    </row>
    <row r="138" ht="12.75">
      <c r="A138" s="1" t="s">
        <v>136</v>
      </c>
    </row>
    <row r="139" ht="12.75">
      <c r="A139" s="1" t="s">
        <v>136</v>
      </c>
    </row>
    <row r="140" ht="12.75">
      <c r="A140" s="1" t="s">
        <v>136</v>
      </c>
    </row>
    <row r="141" ht="12.75">
      <c r="A141" s="1" t="s">
        <v>136</v>
      </c>
    </row>
    <row r="142" ht="12.75">
      <c r="A142" s="1" t="s">
        <v>136</v>
      </c>
    </row>
    <row r="143" ht="12.75">
      <c r="A143" s="1" t="s">
        <v>136</v>
      </c>
    </row>
    <row r="144" ht="12.75">
      <c r="A144" s="1" t="s">
        <v>136</v>
      </c>
    </row>
    <row r="145" ht="12.75">
      <c r="A145" s="1" t="s">
        <v>136</v>
      </c>
    </row>
    <row r="146" ht="12.75">
      <c r="A146" s="1" t="s">
        <v>136</v>
      </c>
    </row>
    <row r="147" ht="12.75">
      <c r="A147" s="1" t="s">
        <v>136</v>
      </c>
    </row>
    <row r="148" ht="12.75">
      <c r="A148" s="1" t="s">
        <v>136</v>
      </c>
    </row>
    <row r="149" ht="12.75">
      <c r="A149" s="1" t="s">
        <v>136</v>
      </c>
    </row>
    <row r="150" ht="12.75">
      <c r="A150" s="1" t="s">
        <v>136</v>
      </c>
    </row>
    <row r="151" ht="12.75">
      <c r="A151" s="1" t="s">
        <v>136</v>
      </c>
    </row>
    <row r="152" ht="12.75">
      <c r="A152" s="1" t="s">
        <v>136</v>
      </c>
    </row>
    <row r="153" ht="12.75">
      <c r="A153" s="1" t="s">
        <v>136</v>
      </c>
    </row>
    <row r="154" ht="12.75">
      <c r="A154" s="1" t="s">
        <v>136</v>
      </c>
    </row>
    <row r="155" ht="12.75">
      <c r="A155" s="1" t="s">
        <v>136</v>
      </c>
    </row>
    <row r="156" ht="12.75">
      <c r="A156" s="1" t="s">
        <v>136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"/>
  <dimension ref="A1:K49"/>
  <sheetViews>
    <sheetView zoomScalePageLayoutView="0" workbookViewId="0" topLeftCell="A13">
      <selection activeCell="H37" sqref="H37"/>
    </sheetView>
  </sheetViews>
  <sheetFormatPr defaultColWidth="9.140625" defaultRowHeight="12.75"/>
  <cols>
    <col min="1" max="1" width="8.57421875" style="33" customWidth="1"/>
    <col min="2" max="2" width="18.421875" style="34" customWidth="1"/>
    <col min="3" max="3" width="15.421875" style="34" customWidth="1"/>
    <col min="4" max="16384" width="9.140625" style="34" customWidth="1"/>
  </cols>
  <sheetData>
    <row r="1" ht="23.25">
      <c r="A1" s="35" t="s">
        <v>38</v>
      </c>
    </row>
    <row r="2" ht="23.25">
      <c r="A2" s="35" t="s">
        <v>146</v>
      </c>
    </row>
    <row r="4" ht="12.75">
      <c r="A4" s="36" t="s">
        <v>39</v>
      </c>
    </row>
    <row r="5" ht="12.75">
      <c r="A5" s="33" t="s">
        <v>40</v>
      </c>
    </row>
    <row r="6" ht="12.75">
      <c r="A6" s="33" t="s">
        <v>41</v>
      </c>
    </row>
    <row r="7" spans="1:2" ht="12.75">
      <c r="A7" s="37" t="s">
        <v>166</v>
      </c>
      <c r="B7" s="38">
        <v>2013</v>
      </c>
    </row>
    <row r="8" ht="12.75">
      <c r="A8" s="115"/>
    </row>
    <row r="9" spans="1:11" ht="12.75">
      <c r="A9" s="39"/>
      <c r="B9" s="40" t="s">
        <v>42</v>
      </c>
      <c r="C9" s="41" t="s">
        <v>141</v>
      </c>
      <c r="D9" s="42"/>
      <c r="E9" s="43"/>
      <c r="F9" s="43"/>
      <c r="G9" s="39"/>
      <c r="H9" s="39"/>
      <c r="I9" s="44"/>
      <c r="J9" s="44"/>
      <c r="K9" s="42"/>
    </row>
    <row r="10" spans="1:11" ht="12.75">
      <c r="A10" s="7"/>
      <c r="B10" s="45" t="s">
        <v>43</v>
      </c>
      <c r="C10" s="173" t="s">
        <v>44</v>
      </c>
      <c r="D10" s="47"/>
      <c r="E10" s="48" t="s">
        <v>45</v>
      </c>
      <c r="F10" s="179">
        <v>5</v>
      </c>
      <c r="G10" s="50" t="s">
        <v>46</v>
      </c>
      <c r="H10" s="181">
        <v>0.08333333333333333</v>
      </c>
      <c r="I10" s="6"/>
      <c r="J10" s="6"/>
      <c r="K10" s="52"/>
    </row>
    <row r="11" spans="1:11" ht="12.75">
      <c r="A11" s="7"/>
      <c r="B11" s="45" t="s">
        <v>47</v>
      </c>
      <c r="C11" s="174">
        <v>39886</v>
      </c>
      <c r="D11" s="47"/>
      <c r="E11" s="48" t="s">
        <v>48</v>
      </c>
      <c r="F11" s="180">
        <v>6</v>
      </c>
      <c r="G11" s="54" t="s">
        <v>49</v>
      </c>
      <c r="H11" s="55">
        <v>0.027953009259259264</v>
      </c>
      <c r="I11" s="6"/>
      <c r="J11" s="6"/>
      <c r="K11" s="52"/>
    </row>
    <row r="12" spans="1:11" ht="12.75">
      <c r="A12" s="7"/>
      <c r="B12" s="45" t="s">
        <v>50</v>
      </c>
      <c r="C12" s="173" t="s">
        <v>94</v>
      </c>
      <c r="D12" s="47"/>
      <c r="E12" s="56"/>
      <c r="F12" s="57"/>
      <c r="G12" s="54" t="s">
        <v>51</v>
      </c>
      <c r="H12" s="55">
        <v>0.06137777777777776</v>
      </c>
      <c r="I12" s="58"/>
      <c r="J12" s="6"/>
      <c r="K12" s="52"/>
    </row>
    <row r="13" spans="1:11" ht="12.75">
      <c r="A13" s="7"/>
      <c r="B13" s="45" t="s">
        <v>52</v>
      </c>
      <c r="C13" s="175" t="s">
        <v>53</v>
      </c>
      <c r="D13" s="52"/>
      <c r="E13" s="56"/>
      <c r="F13" s="57"/>
      <c r="G13" s="54" t="s">
        <v>54</v>
      </c>
      <c r="H13" s="59">
        <v>0.20776342671145137</v>
      </c>
      <c r="I13" s="60"/>
      <c r="J13" s="6"/>
      <c r="K13" s="52"/>
    </row>
    <row r="14" spans="1:11" ht="12.75">
      <c r="A14" s="7"/>
      <c r="B14" s="61" t="s">
        <v>55</v>
      </c>
      <c r="C14" s="62"/>
      <c r="D14" s="52"/>
      <c r="E14" s="63" t="s">
        <v>56</v>
      </c>
      <c r="F14" s="64"/>
      <c r="G14" s="65"/>
      <c r="H14" s="66"/>
      <c r="I14" s="6"/>
      <c r="J14" s="10" t="s">
        <v>57</v>
      </c>
      <c r="K14" s="67" t="s">
        <v>58</v>
      </c>
    </row>
    <row r="15" spans="1:11" ht="12.75">
      <c r="A15" s="7"/>
      <c r="B15" s="176" t="s">
        <v>11</v>
      </c>
      <c r="C15" s="69" t="str">
        <f>IF(ISNA(VLOOKUP(B15,HjpMedl!A18:H218,2,FALSE)),"",VLOOKUP(B15,HjpMedl!A18:H218,2,FALSE))</f>
        <v>LA9NGA</v>
      </c>
      <c r="D15" s="70"/>
      <c r="E15" s="121" t="s">
        <v>137</v>
      </c>
      <c r="F15" s="72"/>
      <c r="G15" s="73"/>
      <c r="H15" s="74"/>
      <c r="I15" s="6"/>
      <c r="J15" s="75">
        <f>IF(ISTEXT(B15),10,"")</f>
        <v>10</v>
      </c>
      <c r="K15" s="76"/>
    </row>
    <row r="16" spans="1:11" ht="12.75">
      <c r="A16" s="7"/>
      <c r="B16" s="176"/>
      <c r="C16" s="69">
        <f>IF(ISNA(VLOOKUP(B16,HjpMedl!A18:H218,2,FALSE)),"",VLOOKUP(B16,HjpMedl!A18:H218,2,FALSE))</f>
      </c>
      <c r="D16" s="47"/>
      <c r="E16" s="71"/>
      <c r="F16" s="72"/>
      <c r="G16" s="73"/>
      <c r="H16" s="74"/>
      <c r="I16" s="6"/>
      <c r="J16" s="75">
        <f>IF(ISTEXT(B16),10,"")</f>
      </c>
      <c r="K16" s="76"/>
    </row>
    <row r="17" spans="1:11" ht="12.75">
      <c r="A17" s="7"/>
      <c r="B17" s="177"/>
      <c r="C17" s="69">
        <f>IF(ISNA(VLOOKUP(B17,HjpMedl!A18:H218,2,FALSE)),"",VLOOKUP(B17,HjpMedl!A18:H218,2,FALSE))</f>
      </c>
      <c r="D17" s="52"/>
      <c r="E17" s="71"/>
      <c r="F17" s="72"/>
      <c r="G17" s="73"/>
      <c r="H17" s="74"/>
      <c r="I17" s="6"/>
      <c r="J17" s="75">
        <f>IF(ISTEXT(B17),10,"")</f>
      </c>
      <c r="K17" s="76"/>
    </row>
    <row r="18" spans="1:11" ht="12.75">
      <c r="A18" s="7"/>
      <c r="B18" s="178"/>
      <c r="C18" s="78">
        <f>IF(ISNA(VLOOKUP(B18,HjpMedl!A18:H218,2,FALSE)),"",VLOOKUP(B18,HjpMedl!A18:H218,2,FALSE))</f>
      </c>
      <c r="D18" s="52"/>
      <c r="E18" s="79"/>
      <c r="F18" s="80"/>
      <c r="G18" s="81"/>
      <c r="H18" s="82"/>
      <c r="I18" s="6"/>
      <c r="J18" s="75">
        <f>IF(ISTEXT(B18),10,"")</f>
      </c>
      <c r="K18" s="76"/>
    </row>
    <row r="19" spans="1:11" ht="12.75">
      <c r="A19" s="7"/>
      <c r="B19" s="7"/>
      <c r="C19" s="7"/>
      <c r="D19" s="52"/>
      <c r="E19" s="56"/>
      <c r="F19" s="57"/>
      <c r="G19" s="83"/>
      <c r="H19" s="7"/>
      <c r="I19" s="6"/>
      <c r="J19" s="6"/>
      <c r="K19" s="52"/>
    </row>
    <row r="20" spans="1:11" ht="12.75">
      <c r="A20" s="7"/>
      <c r="B20" s="7"/>
      <c r="C20" s="7"/>
      <c r="D20" s="52"/>
      <c r="E20" s="56"/>
      <c r="F20" s="57"/>
      <c r="G20" s="83"/>
      <c r="H20" s="7"/>
      <c r="I20" s="6"/>
      <c r="J20" s="6"/>
      <c r="K20" s="52"/>
    </row>
    <row r="21" spans="1:11" ht="12.75">
      <c r="A21" s="84"/>
      <c r="B21" s="85" t="s">
        <v>61</v>
      </c>
      <c r="C21" s="84" t="s">
        <v>62</v>
      </c>
      <c r="D21" s="86" t="s">
        <v>63</v>
      </c>
      <c r="E21" s="87"/>
      <c r="F21" s="84"/>
      <c r="G21" s="87" t="s">
        <v>64</v>
      </c>
      <c r="H21" s="88" t="s">
        <v>65</v>
      </c>
      <c r="I21" s="84"/>
      <c r="J21" s="84"/>
      <c r="K21" s="84" t="s">
        <v>66</v>
      </c>
    </row>
    <row r="22" spans="1:11" ht="12.75">
      <c r="A22" s="89" t="s">
        <v>67</v>
      </c>
      <c r="B22" s="89" t="s">
        <v>68</v>
      </c>
      <c r="C22" s="90" t="s">
        <v>69</v>
      </c>
      <c r="D22" s="91" t="s">
        <v>45</v>
      </c>
      <c r="E22" s="91"/>
      <c r="F22" s="89" t="s">
        <v>70</v>
      </c>
      <c r="G22" s="91" t="s">
        <v>71</v>
      </c>
      <c r="H22" s="90" t="s">
        <v>72</v>
      </c>
      <c r="I22" s="92" t="s">
        <v>73</v>
      </c>
      <c r="J22" s="93" t="s">
        <v>74</v>
      </c>
      <c r="K22" s="67" t="s">
        <v>58</v>
      </c>
    </row>
    <row r="23" spans="1:11" ht="12.75">
      <c r="A23" s="17">
        <v>1</v>
      </c>
      <c r="B23" s="177" t="s">
        <v>59</v>
      </c>
      <c r="C23" s="182">
        <v>0.029861111111111113</v>
      </c>
      <c r="D23" s="183">
        <v>5</v>
      </c>
      <c r="E23" s="13"/>
      <c r="F23" s="69" t="s">
        <v>75</v>
      </c>
      <c r="G23" s="96">
        <f>IF(ISNA(VLOOKUP(B23,'[1]Ark1'!$A$2:$H$155,8,TRUE)),0,VLOOKUP(B23,'[1]Ark1'!$A$2:$H$155,8,TRUE))</f>
        <v>0.1</v>
      </c>
      <c r="H23" s="97">
        <f>C23*G23</f>
        <v>0.0029861111111111113</v>
      </c>
      <c r="I23" s="98">
        <f>C23-H23</f>
        <v>0.026875000000000003</v>
      </c>
      <c r="J23" s="99">
        <v>9.965164998788046</v>
      </c>
      <c r="K23" s="76" t="s">
        <v>60</v>
      </c>
    </row>
    <row r="24" spans="1:11" ht="12.75">
      <c r="A24" s="17">
        <f>1+A23</f>
        <v>2</v>
      </c>
      <c r="B24" s="177" t="s">
        <v>59</v>
      </c>
      <c r="C24" s="182">
        <v>0.03071759259259259</v>
      </c>
      <c r="D24" s="183">
        <v>5</v>
      </c>
      <c r="E24" s="13"/>
      <c r="F24" s="69" t="s">
        <v>76</v>
      </c>
      <c r="G24" s="96">
        <f>IF(ISNA(VLOOKUP(B24,'[1]Ark1'!$A$2:$H$155,8,TRUE)),0,VLOOKUP(B24,'[1]Ark1'!$A$2:$H$155,8,TRUE))</f>
        <v>0.1</v>
      </c>
      <c r="H24" s="97">
        <f>C24*G24</f>
        <v>0.0030717592592592593</v>
      </c>
      <c r="I24" s="98">
        <f>C24-H24</f>
        <v>0.02764583333333333</v>
      </c>
      <c r="J24" s="99">
        <v>10</v>
      </c>
      <c r="K24" s="100"/>
    </row>
    <row r="25" spans="1:11" ht="12.75">
      <c r="A25" s="17">
        <f>1+A24</f>
        <v>3</v>
      </c>
      <c r="B25" s="177" t="s">
        <v>59</v>
      </c>
      <c r="C25" s="182">
        <v>0.03834490740740741</v>
      </c>
      <c r="D25" s="183">
        <v>5</v>
      </c>
      <c r="E25" s="13"/>
      <c r="F25" s="69" t="s">
        <v>77</v>
      </c>
      <c r="G25" s="96">
        <f>IF(ISNA(VLOOKUP(B25,'[1]Ark1'!$A$2:$H$155,8,TRUE)),0,VLOOKUP(B25,'[1]Ark1'!$A$2:$H$155,8,TRUE))</f>
        <v>0.1</v>
      </c>
      <c r="H25" s="97">
        <f>C25*G25</f>
        <v>0.003834490740740741</v>
      </c>
      <c r="I25" s="98">
        <f>C25-H25</f>
        <v>0.03451041666666667</v>
      </c>
      <c r="J25" s="99">
        <v>7.579279060909311</v>
      </c>
      <c r="K25" s="101"/>
    </row>
    <row r="26" spans="1:11" ht="12.75">
      <c r="A26" s="17">
        <f>1+A25</f>
        <v>4</v>
      </c>
      <c r="B26" s="177" t="s">
        <v>59</v>
      </c>
      <c r="C26" s="182">
        <v>0.04474537037037037</v>
      </c>
      <c r="D26" s="183">
        <v>5</v>
      </c>
      <c r="E26" s="13"/>
      <c r="F26" s="69" t="s">
        <v>78</v>
      </c>
      <c r="G26" s="96">
        <f>IF(ISNA(VLOOKUP(B26,'[1]Ark1'!$A$2:$H$155,8,TRUE)),0,VLOOKUP(B26,'[1]Ark1'!$A$2:$H$155,8,TRUE))</f>
        <v>0.1</v>
      </c>
      <c r="H26" s="97">
        <f>C26*G26</f>
        <v>0.004474537037037037</v>
      </c>
      <c r="I26" s="98">
        <f>C26-H26</f>
        <v>0.04027083333333334</v>
      </c>
      <c r="J26" s="99">
        <v>6.180892690190104</v>
      </c>
      <c r="K26" s="101"/>
    </row>
    <row r="28" spans="1:3" ht="12.75">
      <c r="A28" s="115" t="s">
        <v>152</v>
      </c>
      <c r="C28" s="190" t="s">
        <v>153</v>
      </c>
    </row>
    <row r="29" spans="1:7" ht="12.75">
      <c r="A29" s="33" t="s">
        <v>154</v>
      </c>
      <c r="F29" s="33" t="s">
        <v>147</v>
      </c>
      <c r="G29" s="33" t="s">
        <v>138</v>
      </c>
    </row>
    <row r="30" ht="12.75">
      <c r="G30" s="33" t="s">
        <v>139</v>
      </c>
    </row>
    <row r="31" ht="12.75"/>
    <row r="32" spans="7:9" ht="12.75">
      <c r="G32" s="189" t="s">
        <v>140</v>
      </c>
      <c r="H32" s="189"/>
      <c r="I32" s="189"/>
    </row>
    <row r="34" spans="1:11" ht="12.75">
      <c r="A34" s="190" t="s">
        <v>148</v>
      </c>
      <c r="B34" s="190"/>
      <c r="C34" s="190" t="s">
        <v>149</v>
      </c>
      <c r="D34" s="190"/>
      <c r="E34" s="190"/>
      <c r="F34" s="190"/>
      <c r="G34" s="190"/>
      <c r="H34" s="190"/>
      <c r="I34" s="190"/>
      <c r="J34" s="190"/>
      <c r="K34" s="190"/>
    </row>
    <row r="35" spans="1:11" ht="12.75">
      <c r="A35" s="190"/>
      <c r="B35" s="190"/>
      <c r="C35" s="190" t="s">
        <v>150</v>
      </c>
      <c r="D35" s="190"/>
      <c r="E35" s="190"/>
      <c r="F35" s="190"/>
      <c r="G35" s="190"/>
      <c r="H35" s="190"/>
      <c r="I35" s="190"/>
      <c r="J35" s="190"/>
      <c r="K35" s="190"/>
    </row>
    <row r="36" spans="1:11" ht="12.75">
      <c r="A36" s="190"/>
      <c r="B36" s="190"/>
      <c r="C36" s="190" t="s">
        <v>151</v>
      </c>
      <c r="D36" s="190"/>
      <c r="E36" s="190"/>
      <c r="F36" s="190"/>
      <c r="G36" s="190"/>
      <c r="H36" s="190"/>
      <c r="I36" s="190"/>
      <c r="J36" s="190"/>
      <c r="K36" s="190"/>
    </row>
    <row r="37" spans="1:11" ht="12.75">
      <c r="A37" s="190"/>
      <c r="B37" s="190"/>
      <c r="C37" s="190" t="s">
        <v>155</v>
      </c>
      <c r="D37" s="190"/>
      <c r="E37" s="190"/>
      <c r="F37" s="190"/>
      <c r="G37" s="190"/>
      <c r="H37" s="190"/>
      <c r="I37" s="190"/>
      <c r="J37" s="190"/>
      <c r="K37" s="190"/>
    </row>
    <row r="38" spans="1:11" ht="12.7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</row>
    <row r="39" spans="1:11" ht="12.75">
      <c r="A39" s="190" t="s">
        <v>156</v>
      </c>
      <c r="B39" s="190"/>
      <c r="C39" s="190" t="s">
        <v>157</v>
      </c>
      <c r="D39" s="190"/>
      <c r="E39" s="190"/>
      <c r="F39" s="190"/>
      <c r="G39" s="190"/>
      <c r="H39" s="190"/>
      <c r="I39" s="190"/>
      <c r="J39" s="190"/>
      <c r="K39" s="190"/>
    </row>
    <row r="40" spans="1:11" ht="12.75">
      <c r="A40" s="190"/>
      <c r="B40" s="190"/>
      <c r="C40" s="190" t="s">
        <v>158</v>
      </c>
      <c r="D40" s="190"/>
      <c r="E40" s="190"/>
      <c r="F40" s="190"/>
      <c r="G40" s="190"/>
      <c r="H40" s="190"/>
      <c r="I40" s="190"/>
      <c r="J40" s="190"/>
      <c r="K40" s="190"/>
    </row>
    <row r="41" spans="1:11" ht="12.7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</row>
    <row r="42" spans="1:11" ht="12.75">
      <c r="A42" s="190" t="s">
        <v>159</v>
      </c>
      <c r="B42" s="190"/>
      <c r="C42" s="190" t="s">
        <v>160</v>
      </c>
      <c r="D42" s="190"/>
      <c r="E42" s="190"/>
      <c r="F42" s="190"/>
      <c r="G42" s="190"/>
      <c r="H42" s="190"/>
      <c r="I42" s="190"/>
      <c r="J42" s="190"/>
      <c r="K42" s="190"/>
    </row>
    <row r="43" ht="12.75">
      <c r="C43" s="190" t="s">
        <v>161</v>
      </c>
    </row>
    <row r="45" spans="1:3" ht="12.75">
      <c r="A45" s="33" t="s">
        <v>162</v>
      </c>
      <c r="C45" s="190" t="s">
        <v>163</v>
      </c>
    </row>
    <row r="46" ht="12.75">
      <c r="C46" s="190" t="s">
        <v>164</v>
      </c>
    </row>
    <row r="47" ht="12.75">
      <c r="C47" s="190" t="s">
        <v>165</v>
      </c>
    </row>
    <row r="49" spans="1:3" ht="12.75">
      <c r="A49" s="33" t="s">
        <v>168</v>
      </c>
      <c r="C49" s="201" t="s">
        <v>167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9"/>
  <dimension ref="A1:N50"/>
  <sheetViews>
    <sheetView zoomScalePageLayoutView="0" workbookViewId="0" topLeftCell="A1">
      <selection activeCell="D25" sqref="D25:D35"/>
    </sheetView>
  </sheetViews>
  <sheetFormatPr defaultColWidth="9.140625" defaultRowHeight="12.75"/>
  <cols>
    <col min="1" max="1" width="9.140625" style="102" customWidth="1"/>
    <col min="2" max="2" width="16.8515625" style="102" customWidth="1"/>
    <col min="3" max="3" width="12.57421875" style="102" customWidth="1"/>
    <col min="4" max="4" width="16.28125" style="102" customWidth="1"/>
    <col min="5" max="5" width="22.57421875" style="102" customWidth="1"/>
    <col min="6" max="6" width="19.140625" style="102" customWidth="1"/>
    <col min="7" max="7" width="19.7109375" style="102" customWidth="1"/>
    <col min="8" max="8" width="13.421875" style="102" customWidth="1"/>
    <col min="9" max="9" width="15.8515625" style="102" customWidth="1"/>
    <col min="10" max="10" width="16.57421875" style="102" customWidth="1"/>
    <col min="11" max="11" width="9.140625" style="236" customWidth="1"/>
    <col min="12" max="12" width="9.140625" style="102" customWidth="1"/>
    <col min="13" max="13" width="20.28125" style="102" customWidth="1"/>
    <col min="14" max="16384" width="9.140625" style="102" customWidth="1"/>
  </cols>
  <sheetData>
    <row r="1" spans="1:13" ht="12.75">
      <c r="A1" s="224" t="s">
        <v>80</v>
      </c>
      <c r="B1" s="224"/>
      <c r="C1" s="224"/>
      <c r="D1" s="224"/>
      <c r="E1" s="224"/>
      <c r="F1" s="224"/>
      <c r="G1" s="224"/>
      <c r="H1" s="224"/>
      <c r="I1" s="224"/>
      <c r="J1" s="224"/>
      <c r="L1" s="225"/>
      <c r="M1" s="225"/>
    </row>
    <row r="2" spans="1:14" ht="12.75">
      <c r="A2" s="224" t="s">
        <v>81</v>
      </c>
      <c r="B2" s="224" t="s">
        <v>82</v>
      </c>
      <c r="C2" s="224" t="s">
        <v>0</v>
      </c>
      <c r="D2" s="226" t="s">
        <v>83</v>
      </c>
      <c r="E2" s="224" t="s">
        <v>221</v>
      </c>
      <c r="F2" s="224" t="s">
        <v>222</v>
      </c>
      <c r="G2" s="224" t="s">
        <v>223</v>
      </c>
      <c r="H2" s="224" t="s">
        <v>224</v>
      </c>
      <c r="I2" s="224" t="s">
        <v>225</v>
      </c>
      <c r="J2" s="224" t="s">
        <v>226</v>
      </c>
      <c r="L2" s="225"/>
      <c r="M2" s="225" t="s">
        <v>143</v>
      </c>
      <c r="N2" s="102" t="s">
        <v>9</v>
      </c>
    </row>
    <row r="3" spans="1:14" ht="12.75">
      <c r="A3" s="235">
        <v>1</v>
      </c>
      <c r="B3" s="102" t="str">
        <f>'Løp (1)'!$C$5</f>
        <v>80m</v>
      </c>
      <c r="C3" s="102" t="str">
        <f>'Løp (1)'!$C$2</f>
        <v>Åsgårdstrand</v>
      </c>
      <c r="D3" s="231">
        <f>'Løp (1)'!$C$3</f>
        <v>41342</v>
      </c>
      <c r="E3" s="102" t="str">
        <f>'Løp (1)'!$B$7</f>
        <v>Olsen Svein</v>
      </c>
      <c r="F3" s="102">
        <f>'Løp (1)'!$B$8</f>
        <v>0</v>
      </c>
      <c r="G3" s="102">
        <f>'Løp (1)'!$B$9</f>
        <v>0</v>
      </c>
      <c r="H3" s="102">
        <f>0+'Løp (1)'!$J$7</f>
        <v>10</v>
      </c>
      <c r="I3" s="102">
        <f>'Løp (1)'!$J$8</f>
      </c>
      <c r="J3" s="102">
        <f>'Løp (1)'!$J$9</f>
      </c>
      <c r="K3" s="236">
        <f>A3</f>
        <v>1</v>
      </c>
      <c r="L3" s="225"/>
      <c r="M3" s="225" t="str">
        <f>T(E3)</f>
        <v>Olsen Svein</v>
      </c>
      <c r="N3" s="102">
        <f>H3</f>
        <v>10</v>
      </c>
    </row>
    <row r="4" spans="1:14" ht="12.75">
      <c r="A4" s="235">
        <v>2</v>
      </c>
      <c r="B4" s="102" t="str">
        <f>'Løp (2)'!$C$5</f>
        <v>80m</v>
      </c>
      <c r="C4" s="102" t="str">
        <f>'Løp (2)'!$C$2</f>
        <v>Bygdø</v>
      </c>
      <c r="D4" s="231">
        <f>'Løp (2)'!$C$3</f>
        <v>41388</v>
      </c>
      <c r="E4" s="102" t="str">
        <f>'Løp (2)'!$B$7</f>
        <v>Moen Steinar</v>
      </c>
      <c r="F4" s="102">
        <f>'Løp (2)'!$B$8</f>
        <v>0</v>
      </c>
      <c r="G4" s="102">
        <f>'Løp (2)'!$B$9</f>
        <v>0</v>
      </c>
      <c r="H4" s="112">
        <f>0+'Løp (2)'!$J$7</f>
        <v>10</v>
      </c>
      <c r="I4" s="112">
        <f>'Løp (2)'!$J$8</f>
      </c>
      <c r="J4" s="112">
        <f>'Løp (2)'!$J$9</f>
      </c>
      <c r="K4" s="236">
        <f aca="true" t="shared" si="0" ref="K4:K17">A4</f>
        <v>2</v>
      </c>
      <c r="L4" s="225"/>
      <c r="M4" s="225" t="str">
        <f aca="true" t="shared" si="1" ref="M4:M18">T(E4)</f>
        <v>Moen Steinar</v>
      </c>
      <c r="N4" s="102">
        <f aca="true" t="shared" si="2" ref="N4:N17">H4</f>
        <v>10</v>
      </c>
    </row>
    <row r="5" spans="1:14" ht="12.75">
      <c r="A5" s="235">
        <v>3</v>
      </c>
      <c r="B5" s="102" t="str">
        <f>'Løp (3)'!$C$5</f>
        <v>80m</v>
      </c>
      <c r="C5" s="102" t="str">
        <f>'Løp (3)'!$C$2</f>
        <v>Grefsenåsen</v>
      </c>
      <c r="D5" s="231">
        <f>'Løp (3)'!$C$3</f>
        <v>0</v>
      </c>
      <c r="E5" s="102" t="str">
        <f>'Løp (3)'!$B$7</f>
        <v>Sletvold Jon</v>
      </c>
      <c r="F5" s="102">
        <f>'Løp (3)'!$B$8</f>
        <v>0</v>
      </c>
      <c r="G5" s="102">
        <f>'Løp (3)'!$B$9</f>
        <v>0</v>
      </c>
      <c r="H5" s="102">
        <f>0+'Løp (3)'!$J$7</f>
        <v>0</v>
      </c>
      <c r="I5" s="102">
        <f>'Løp (3)'!$J$8</f>
      </c>
      <c r="J5" s="102">
        <f>'Løp (3)'!$J$9</f>
      </c>
      <c r="K5" s="236">
        <f t="shared" si="0"/>
        <v>3</v>
      </c>
      <c r="L5" s="225"/>
      <c r="M5" s="225" t="str">
        <f t="shared" si="1"/>
        <v>Sletvold Jon</v>
      </c>
      <c r="N5" s="102">
        <f t="shared" si="2"/>
        <v>0</v>
      </c>
    </row>
    <row r="6" spans="1:14" ht="12.75">
      <c r="A6" s="235">
        <v>4</v>
      </c>
      <c r="B6" s="102" t="str">
        <f>'Løp (4)'!$C$5</f>
        <v>2m</v>
      </c>
      <c r="C6" s="102" t="str">
        <f>'Løp (4)'!$C$2</f>
        <v>Grefsenåsen</v>
      </c>
      <c r="D6" s="231">
        <f>'Løp (4)'!$C$3</f>
        <v>41401</v>
      </c>
      <c r="E6" s="102" t="str">
        <f>'Løp (4)'!$B$7</f>
        <v>Sletvold Jon</v>
      </c>
      <c r="F6" s="102">
        <f>'Løp (4)'!$B$8</f>
        <v>0</v>
      </c>
      <c r="G6" s="102">
        <f>'Løp (4)'!$B$9</f>
        <v>0</v>
      </c>
      <c r="H6" s="102">
        <f>0+'Løp (4)'!$J$7</f>
        <v>10</v>
      </c>
      <c r="I6" s="102">
        <f>'Løp (4)'!$J$8</f>
      </c>
      <c r="J6" s="102">
        <f>'Løp (4)'!$J$9</f>
      </c>
      <c r="K6" s="236">
        <f t="shared" si="0"/>
        <v>4</v>
      </c>
      <c r="L6" s="225"/>
      <c r="M6" s="225" t="str">
        <f t="shared" si="1"/>
        <v>Sletvold Jon</v>
      </c>
      <c r="N6" s="102">
        <f t="shared" si="2"/>
        <v>10</v>
      </c>
    </row>
    <row r="7" spans="1:14" ht="12.75">
      <c r="A7" s="235">
        <v>5</v>
      </c>
      <c r="B7" s="102" t="str">
        <f>'Løp (5)'!$C$5</f>
        <v>80m</v>
      </c>
      <c r="C7" s="102" t="str">
        <f>'Løp (5)'!$C$2</f>
        <v>Burudvann</v>
      </c>
      <c r="D7" s="231">
        <f>'Løp (5)'!$C$3</f>
        <v>41417</v>
      </c>
      <c r="E7" s="102" t="str">
        <f>'Løp (5)'!$B$7</f>
        <v>Hartveit Lars Rune </v>
      </c>
      <c r="F7" s="102">
        <f>'Løp (5)'!$B$8</f>
        <v>0</v>
      </c>
      <c r="G7" s="102">
        <f>'Løp (5)'!$B$9</f>
        <v>0</v>
      </c>
      <c r="H7" s="102">
        <f>0+'Løp (5)'!$J$7</f>
        <v>10</v>
      </c>
      <c r="I7" s="102">
        <f>'Løp (5)'!$J$8</f>
      </c>
      <c r="J7" s="102">
        <f>'Løp (5)'!$J$9</f>
      </c>
      <c r="K7" s="236">
        <f t="shared" si="0"/>
        <v>5</v>
      </c>
      <c r="L7" s="225"/>
      <c r="M7" s="225" t="str">
        <f t="shared" si="1"/>
        <v>Hartveit Lars Rune </v>
      </c>
      <c r="N7" s="102">
        <f t="shared" si="2"/>
        <v>10</v>
      </c>
    </row>
    <row r="8" spans="1:14" ht="12.75">
      <c r="A8" s="235">
        <v>6</v>
      </c>
      <c r="B8" s="102" t="str">
        <f>'Løp (6)'!$C$5</f>
        <v>80m</v>
      </c>
      <c r="C8" s="102" t="str">
        <f>'Løp (6)'!$C$2</f>
        <v>Låkeberget</v>
      </c>
      <c r="D8" s="231">
        <f>'Løp (6)'!$C$3</f>
        <v>41424</v>
      </c>
      <c r="E8" s="102" t="str">
        <f>'Løp (6)'!$B$7</f>
        <v>Andersen Hege</v>
      </c>
      <c r="F8" s="102">
        <f>'Løp (6)'!$B$8</f>
        <v>0</v>
      </c>
      <c r="G8" s="102">
        <f>'Løp (6)'!$B$9</f>
        <v>0</v>
      </c>
      <c r="H8" s="102">
        <f>0+'Løp (6)'!$J$7</f>
        <v>10</v>
      </c>
      <c r="I8" s="102">
        <f>'Løp (6)'!$J$8</f>
      </c>
      <c r="J8" s="102">
        <f>'Løp (6)'!$J$9</f>
      </c>
      <c r="K8" s="236">
        <f t="shared" si="0"/>
        <v>6</v>
      </c>
      <c r="L8" s="225"/>
      <c r="M8" s="225" t="str">
        <f t="shared" si="1"/>
        <v>Andersen Hege</v>
      </c>
      <c r="N8" s="102">
        <f t="shared" si="2"/>
        <v>10</v>
      </c>
    </row>
    <row r="9" spans="1:14" ht="12.75">
      <c r="A9" s="235">
        <v>7</v>
      </c>
      <c r="B9" s="102" t="str">
        <f>'Løp (7)'!$C$5</f>
        <v>80m</v>
      </c>
      <c r="C9" s="102" t="str">
        <f>'Løp (7)'!$C$2</f>
        <v>Landfall</v>
      </c>
      <c r="D9" s="231">
        <f>'Løp (7)'!$C$3</f>
        <v>41430</v>
      </c>
      <c r="E9" s="102" t="str">
        <f>'Løp (7)'!$B$7</f>
        <v>Kaiser Thomas</v>
      </c>
      <c r="F9" s="102">
        <f>'Løp (7)'!$B$8</f>
        <v>0</v>
      </c>
      <c r="G9" s="102">
        <f>'Løp (7)'!$B$9</f>
        <v>0</v>
      </c>
      <c r="H9" s="102">
        <f>0+'Løp (7)'!$J$7</f>
        <v>10</v>
      </c>
      <c r="I9" s="102">
        <f>'Løp (7)'!$J$8</f>
      </c>
      <c r="J9" s="102">
        <f>'Løp (7)'!$J$9</f>
      </c>
      <c r="K9" s="236">
        <f t="shared" si="0"/>
        <v>7</v>
      </c>
      <c r="L9" s="225"/>
      <c r="M9" s="225" t="str">
        <f t="shared" si="1"/>
        <v>Kaiser Thomas</v>
      </c>
      <c r="N9" s="102">
        <f t="shared" si="2"/>
        <v>10</v>
      </c>
    </row>
    <row r="10" spans="1:14" ht="12.75">
      <c r="A10" s="235">
        <v>8</v>
      </c>
      <c r="B10" s="102" t="str">
        <f>'Løp (8)'!$C$5</f>
        <v>80m</v>
      </c>
      <c r="C10" s="102" t="str">
        <f>'Løp (8)'!$C$2</f>
        <v>Stordammen</v>
      </c>
      <c r="D10" s="231">
        <f>'Løp (8)'!$C$3</f>
        <v>41507</v>
      </c>
      <c r="E10" s="102" t="str">
        <f>'Løp (8)'!$B$7</f>
        <v>Heimdal Knut</v>
      </c>
      <c r="F10" s="102">
        <f>'Løp (8)'!$B$8</f>
        <v>0</v>
      </c>
      <c r="G10" s="102">
        <f>'Løp (8)'!$B$9</f>
        <v>0</v>
      </c>
      <c r="H10" s="102">
        <f>0+'Løp (8)'!$J$7</f>
        <v>10</v>
      </c>
      <c r="I10" s="102">
        <f>'Løp (8)'!$J$8</f>
      </c>
      <c r="J10" s="102">
        <f>'Løp (8)'!$J$9</f>
      </c>
      <c r="K10" s="236">
        <f t="shared" si="0"/>
        <v>8</v>
      </c>
      <c r="L10" s="225"/>
      <c r="M10" s="225" t="str">
        <f t="shared" si="1"/>
        <v>Heimdal Knut</v>
      </c>
      <c r="N10" s="102">
        <f t="shared" si="2"/>
        <v>10</v>
      </c>
    </row>
    <row r="11" spans="1:14" ht="12.75">
      <c r="A11" s="235">
        <v>9</v>
      </c>
      <c r="B11" s="102" t="str">
        <f>'Løp (9)'!$C$5</f>
        <v>80m</v>
      </c>
      <c r="C11" s="102" t="str">
        <f>'Løp (9)'!$C$2</f>
        <v>Langevann</v>
      </c>
      <c r="D11" s="231">
        <f>'Løp (9)'!$C$3</f>
        <v>41517</v>
      </c>
      <c r="E11" s="102" t="str">
        <f>'Løp (9)'!$B$7</f>
        <v>Olsen Svein</v>
      </c>
      <c r="F11" s="102">
        <f>'Løp (9)'!$B$8</f>
        <v>0</v>
      </c>
      <c r="G11" s="102">
        <f>'Løp (9)'!$B$9</f>
        <v>0</v>
      </c>
      <c r="H11" s="102">
        <f>0+'Løp (9)'!$J$7</f>
        <v>5</v>
      </c>
      <c r="I11" s="102">
        <f>'Løp (9)'!$J$8</f>
      </c>
      <c r="J11" s="102">
        <f>'Løp (9)'!$J$9</f>
      </c>
      <c r="K11" s="236">
        <f t="shared" si="0"/>
        <v>9</v>
      </c>
      <c r="L11" s="225"/>
      <c r="M11" s="225" t="str">
        <f t="shared" si="1"/>
        <v>Olsen Svein</v>
      </c>
      <c r="N11" s="102">
        <f t="shared" si="2"/>
        <v>5</v>
      </c>
    </row>
    <row r="12" spans="1:14" ht="12.75">
      <c r="A12" s="235">
        <v>10</v>
      </c>
      <c r="B12" s="102" t="str">
        <f>'Løp (10)'!$C$5</f>
        <v>2m</v>
      </c>
      <c r="C12" s="102" t="str">
        <f>'Løp (10)'!$C$2</f>
        <v>Tjøme</v>
      </c>
      <c r="D12" s="231">
        <f>'Løp (10)'!$C$3</f>
        <v>41518</v>
      </c>
      <c r="E12" s="102" t="str">
        <f>'Løp (10)'!$B$7</f>
        <v>Olsen Svein</v>
      </c>
      <c r="F12" s="102">
        <f>'Løp (10)'!$B$8</f>
        <v>0</v>
      </c>
      <c r="G12" s="102">
        <f>'Løp (10)'!$B$9</f>
        <v>0</v>
      </c>
      <c r="H12" s="102">
        <f>0+'Løp (10)'!$J$7</f>
        <v>5</v>
      </c>
      <c r="I12" s="102">
        <f>'Løp (10)'!$J$8</f>
      </c>
      <c r="J12" s="102">
        <f>'Løp (10)'!$J$9</f>
      </c>
      <c r="K12" s="236">
        <f t="shared" si="0"/>
        <v>10</v>
      </c>
      <c r="L12" s="225"/>
      <c r="M12" s="225" t="str">
        <f t="shared" si="1"/>
        <v>Olsen Svein</v>
      </c>
      <c r="N12" s="102">
        <f t="shared" si="2"/>
        <v>5</v>
      </c>
    </row>
    <row r="13" spans="1:14" ht="12.75">
      <c r="A13" s="235">
        <v>11</v>
      </c>
      <c r="B13" s="102" t="str">
        <f>'Løp (11)'!$C$5</f>
        <v>2m</v>
      </c>
      <c r="C13" s="102" t="str">
        <f>'Løp (11)'!$C$2</f>
        <v>Sandefjord</v>
      </c>
      <c r="D13" s="231">
        <f>'Løp (11)'!$C$3</f>
        <v>41545</v>
      </c>
      <c r="E13" s="102" t="str">
        <f>'Løp (11)'!$B$7</f>
        <v>Christensen Arne</v>
      </c>
      <c r="F13" s="102">
        <f>'Løp (11)'!$B$8</f>
        <v>0</v>
      </c>
      <c r="G13" s="102">
        <f>'Løp (11)'!$B$9</f>
        <v>0</v>
      </c>
      <c r="H13" s="102">
        <f>0+'Løp (11)'!$J$7</f>
        <v>10</v>
      </c>
      <c r="I13" s="102">
        <f>'Løp (11)'!$J$8</f>
      </c>
      <c r="J13" s="102">
        <f>'Løp (11)'!$J$9</f>
      </c>
      <c r="K13" s="236">
        <f t="shared" si="0"/>
        <v>11</v>
      </c>
      <c r="L13" s="225"/>
      <c r="M13" s="225" t="str">
        <f t="shared" si="1"/>
        <v>Christensen Arne</v>
      </c>
      <c r="N13" s="102">
        <f t="shared" si="2"/>
        <v>10</v>
      </c>
    </row>
    <row r="14" spans="1:14" ht="12.75">
      <c r="A14" s="235">
        <v>12</v>
      </c>
      <c r="B14" s="102" t="str">
        <f>'Løp (12)'!$C$5</f>
        <v>80m</v>
      </c>
      <c r="C14" s="102" t="str">
        <f>'Løp (12)'!$C$2</f>
        <v>Ekeberg</v>
      </c>
      <c r="D14" s="231">
        <f>'Løp (12)'!$C$3</f>
        <v>41560</v>
      </c>
      <c r="E14" s="102" t="str">
        <f>'Løp (12)'!$B$7</f>
        <v>Johansen Stein W</v>
      </c>
      <c r="F14" s="102">
        <f>'Løp (12)'!$B$8</f>
        <v>0</v>
      </c>
      <c r="G14" s="102">
        <f>'Løp (12)'!$B$9</f>
        <v>0</v>
      </c>
      <c r="H14" s="102">
        <f>0+'Løp (12)'!$J$7</f>
        <v>10</v>
      </c>
      <c r="I14" s="102">
        <f>'Løp (12)'!$J$8</f>
      </c>
      <c r="J14" s="102">
        <f>'Løp (12)'!$J$9</f>
      </c>
      <c r="K14" s="236">
        <f t="shared" si="0"/>
        <v>12</v>
      </c>
      <c r="L14" s="225"/>
      <c r="M14" s="225" t="str">
        <f t="shared" si="1"/>
        <v>Johansen Stein W</v>
      </c>
      <c r="N14" s="102">
        <f t="shared" si="2"/>
        <v>10</v>
      </c>
    </row>
    <row r="15" spans="1:14" ht="12.75">
      <c r="A15" s="235">
        <v>13</v>
      </c>
      <c r="B15" s="102" t="str">
        <f>'Løp (13)'!$C$5</f>
        <v>80m</v>
      </c>
      <c r="C15" s="102" t="str">
        <f>'Løp (13)'!$C$2</f>
        <v>Torvbråten</v>
      </c>
      <c r="D15" s="231">
        <f>'Løp (13)'!$C$3</f>
        <v>41408</v>
      </c>
      <c r="E15" s="102" t="str">
        <f>'Løp (13)'!$B$7</f>
        <v>Moen Steinar</v>
      </c>
      <c r="F15" s="102">
        <f>'Løp (13)'!$B$8</f>
        <v>0</v>
      </c>
      <c r="G15" s="102">
        <f>'Løp (13)'!$B$9</f>
        <v>0</v>
      </c>
      <c r="H15" s="102">
        <f>0+'Løp (13)'!$J$7</f>
        <v>10</v>
      </c>
      <c r="I15" s="102">
        <f>'Løp (13)'!$J$8</f>
      </c>
      <c r="J15" s="102">
        <f>'Løp (13)'!$J$9</f>
      </c>
      <c r="K15" s="236">
        <f t="shared" si="0"/>
        <v>13</v>
      </c>
      <c r="L15" s="225"/>
      <c r="M15" s="225" t="str">
        <f t="shared" si="1"/>
        <v>Moen Steinar</v>
      </c>
      <c r="N15" s="102">
        <f t="shared" si="2"/>
        <v>10</v>
      </c>
    </row>
    <row r="16" spans="1:14" ht="12.75">
      <c r="A16" s="235">
        <v>14</v>
      </c>
      <c r="B16" s="102" t="str">
        <f>'Løp (14)'!$C$5</f>
        <v>2m</v>
      </c>
      <c r="C16" s="102" t="str">
        <f>'Løp (14)'!$C$2</f>
        <v>Vestfold</v>
      </c>
      <c r="D16" s="231">
        <f>'Løp (14)'!$C$3</f>
        <v>41440</v>
      </c>
      <c r="E16" s="102" t="str">
        <f>'Løp (14)'!$B$7</f>
        <v>Olsen Svein</v>
      </c>
      <c r="F16" s="102">
        <f>'Løp (14)'!$B$8</f>
        <v>0</v>
      </c>
      <c r="G16" s="102">
        <f>'Løp (14)'!$B$9</f>
        <v>0</v>
      </c>
      <c r="H16" s="102">
        <f>0+'Løp (14)'!$J$7</f>
        <v>10</v>
      </c>
      <c r="I16" s="102">
        <f>'Løp (14)'!$J$8</f>
      </c>
      <c r="J16" s="102">
        <f>'Løp (14)'!$J$9</f>
      </c>
      <c r="K16" s="236">
        <f t="shared" si="0"/>
        <v>14</v>
      </c>
      <c r="L16" s="225"/>
      <c r="M16" s="225" t="str">
        <f t="shared" si="1"/>
        <v>Olsen Svein</v>
      </c>
      <c r="N16" s="102">
        <f t="shared" si="2"/>
        <v>10</v>
      </c>
    </row>
    <row r="17" spans="1:14" ht="12.75">
      <c r="A17" s="235">
        <v>15</v>
      </c>
      <c r="B17" s="102" t="str">
        <f>'Løp (15)'!$C$5</f>
        <v>80m</v>
      </c>
      <c r="C17" s="102" t="str">
        <f>'Løp (15)'!$C$2</f>
        <v>Brekke Maridalen</v>
      </c>
      <c r="D17" s="232">
        <f>'Løp (15)'!$C$3</f>
        <v>41573</v>
      </c>
      <c r="E17" s="102" t="str">
        <f>'Løp (15)'!$B$7</f>
        <v>Sletvold Jon</v>
      </c>
      <c r="F17" s="102">
        <f>'Løp (15)'!$B$8</f>
        <v>0</v>
      </c>
      <c r="G17" s="102">
        <f>'Løp (15)'!$B$9</f>
        <v>0</v>
      </c>
      <c r="H17" s="102">
        <f>0+'Løp (15)'!$J$7</f>
        <v>10</v>
      </c>
      <c r="I17" s="102">
        <f>'Løp (15)'!$J$8</f>
      </c>
      <c r="J17" s="102">
        <f>'Løp (15)'!$J$9</f>
      </c>
      <c r="K17" s="237">
        <f t="shared" si="0"/>
        <v>15</v>
      </c>
      <c r="L17" s="233"/>
      <c r="M17" s="233" t="str">
        <f t="shared" si="1"/>
        <v>Sletvold Jon</v>
      </c>
      <c r="N17" s="234">
        <f t="shared" si="2"/>
        <v>10</v>
      </c>
    </row>
    <row r="18" spans="1:14" ht="12.75">
      <c r="A18" s="224"/>
      <c r="K18" s="236">
        <f>A3</f>
        <v>1</v>
      </c>
      <c r="L18" s="225"/>
      <c r="M18" s="225">
        <f t="shared" si="1"/>
      </c>
      <c r="N18" s="102">
        <f>I3</f>
      </c>
    </row>
    <row r="19" spans="11:14" ht="12.75">
      <c r="K19" s="236">
        <f aca="true" t="shared" si="3" ref="K19:K32">A4</f>
        <v>2</v>
      </c>
      <c r="L19" s="225"/>
      <c r="M19" s="225">
        <f>T(F3)</f>
      </c>
      <c r="N19" s="102">
        <f aca="true" t="shared" si="4" ref="N19:N32">I4</f>
      </c>
    </row>
    <row r="20" spans="11:14" ht="12.75">
      <c r="K20" s="236">
        <f t="shared" si="3"/>
        <v>3</v>
      </c>
      <c r="L20" s="225"/>
      <c r="M20" s="225">
        <f aca="true" t="shared" si="5" ref="M20:M34">T(F4)</f>
      </c>
      <c r="N20" s="102">
        <f t="shared" si="4"/>
      </c>
    </row>
    <row r="21" spans="11:14" ht="12.75">
      <c r="K21" s="236">
        <f t="shared" si="3"/>
        <v>4</v>
      </c>
      <c r="L21" s="225"/>
      <c r="M21" s="225">
        <f t="shared" si="5"/>
      </c>
      <c r="N21" s="102">
        <f t="shared" si="4"/>
      </c>
    </row>
    <row r="22" spans="11:14" ht="12.75">
      <c r="K22" s="236">
        <f t="shared" si="3"/>
        <v>5</v>
      </c>
      <c r="L22" s="225"/>
      <c r="M22" s="225">
        <f t="shared" si="5"/>
      </c>
      <c r="N22" s="102">
        <f t="shared" si="4"/>
      </c>
    </row>
    <row r="23" spans="11:14" ht="12.75">
      <c r="K23" s="236">
        <f t="shared" si="3"/>
        <v>6</v>
      </c>
      <c r="L23" s="225"/>
      <c r="M23" s="225">
        <f t="shared" si="5"/>
      </c>
      <c r="N23" s="102">
        <f t="shared" si="4"/>
      </c>
    </row>
    <row r="24" spans="1:14" ht="12.75">
      <c r="A24" s="102" t="s">
        <v>144</v>
      </c>
      <c r="B24" s="228"/>
      <c r="C24" s="227" t="s">
        <v>227</v>
      </c>
      <c r="D24" s="238"/>
      <c r="K24" s="236">
        <f t="shared" si="3"/>
        <v>7</v>
      </c>
      <c r="L24" s="225"/>
      <c r="M24" s="225">
        <f t="shared" si="5"/>
      </c>
      <c r="N24" s="102">
        <f t="shared" si="4"/>
      </c>
    </row>
    <row r="25" spans="2:14" ht="12.75">
      <c r="B25" s="227" t="s">
        <v>143</v>
      </c>
      <c r="C25" s="228" t="s">
        <v>145</v>
      </c>
      <c r="D25" s="239" t="s">
        <v>228</v>
      </c>
      <c r="K25" s="236">
        <f t="shared" si="3"/>
        <v>8</v>
      </c>
      <c r="L25" s="225"/>
      <c r="M25" s="225">
        <f t="shared" si="5"/>
      </c>
      <c r="N25" s="102">
        <f t="shared" si="4"/>
      </c>
    </row>
    <row r="26" spans="2:14" ht="12.75">
      <c r="B26" s="228" t="s">
        <v>13</v>
      </c>
      <c r="C26" s="228">
        <v>1</v>
      </c>
      <c r="D26" s="239">
        <v>10</v>
      </c>
      <c r="K26" s="236">
        <f t="shared" si="3"/>
        <v>9</v>
      </c>
      <c r="L26" s="225"/>
      <c r="M26" s="225">
        <f t="shared" si="5"/>
      </c>
      <c r="N26" s="102">
        <f t="shared" si="4"/>
      </c>
    </row>
    <row r="27" spans="2:14" ht="12.75">
      <c r="B27" s="229" t="s">
        <v>16</v>
      </c>
      <c r="C27" s="229">
        <v>1</v>
      </c>
      <c r="D27" s="240">
        <v>10</v>
      </c>
      <c r="K27" s="236">
        <f t="shared" si="3"/>
        <v>10</v>
      </c>
      <c r="L27" s="225"/>
      <c r="M27" s="225">
        <f t="shared" si="5"/>
      </c>
      <c r="N27" s="102">
        <f t="shared" si="4"/>
      </c>
    </row>
    <row r="28" spans="2:14" ht="12.75">
      <c r="B28" s="229" t="s">
        <v>24</v>
      </c>
      <c r="C28" s="229">
        <v>1</v>
      </c>
      <c r="D28" s="240">
        <v>10</v>
      </c>
      <c r="K28" s="236">
        <f t="shared" si="3"/>
        <v>11</v>
      </c>
      <c r="L28" s="225"/>
      <c r="M28" s="225">
        <f t="shared" si="5"/>
      </c>
      <c r="N28" s="102">
        <f t="shared" si="4"/>
      </c>
    </row>
    <row r="29" spans="2:14" ht="12.75">
      <c r="B29" s="229" t="s">
        <v>14</v>
      </c>
      <c r="C29" s="229">
        <v>2</v>
      </c>
      <c r="D29" s="240">
        <v>20</v>
      </c>
      <c r="K29" s="236">
        <f t="shared" si="3"/>
        <v>12</v>
      </c>
      <c r="L29" s="225"/>
      <c r="M29" s="225">
        <f t="shared" si="5"/>
      </c>
      <c r="N29" s="102">
        <f t="shared" si="4"/>
      </c>
    </row>
    <row r="30" spans="2:14" ht="12.75">
      <c r="B30" s="229" t="s">
        <v>19</v>
      </c>
      <c r="C30" s="229">
        <v>4</v>
      </c>
      <c r="D30" s="240">
        <v>30</v>
      </c>
      <c r="K30" s="236">
        <f t="shared" si="3"/>
        <v>13</v>
      </c>
      <c r="L30" s="225"/>
      <c r="M30" s="225">
        <f t="shared" si="5"/>
      </c>
      <c r="N30" s="102">
        <f t="shared" si="4"/>
      </c>
    </row>
    <row r="31" spans="2:14" ht="12.75">
      <c r="B31" s="229" t="s">
        <v>11</v>
      </c>
      <c r="C31" s="229">
        <v>3</v>
      </c>
      <c r="D31" s="240">
        <v>20</v>
      </c>
      <c r="K31" s="236">
        <f t="shared" si="3"/>
        <v>14</v>
      </c>
      <c r="L31" s="225"/>
      <c r="M31" s="225">
        <f t="shared" si="5"/>
      </c>
      <c r="N31" s="102">
        <f t="shared" si="4"/>
      </c>
    </row>
    <row r="32" spans="2:14" ht="12.75">
      <c r="B32" s="229" t="s">
        <v>15</v>
      </c>
      <c r="C32" s="229">
        <v>1</v>
      </c>
      <c r="D32" s="240">
        <v>10</v>
      </c>
      <c r="K32" s="237">
        <f t="shared" si="3"/>
        <v>15</v>
      </c>
      <c r="L32" s="233"/>
      <c r="M32" s="233">
        <f t="shared" si="5"/>
      </c>
      <c r="N32" s="234">
        <f t="shared" si="4"/>
      </c>
    </row>
    <row r="33" spans="2:14" ht="12.75">
      <c r="B33" s="229" t="s">
        <v>180</v>
      </c>
      <c r="C33" s="229">
        <v>1</v>
      </c>
      <c r="D33" s="240">
        <v>10</v>
      </c>
      <c r="K33" s="236">
        <f>A3</f>
        <v>1</v>
      </c>
      <c r="L33" s="225"/>
      <c r="M33" s="225">
        <f t="shared" si="5"/>
      </c>
      <c r="N33" s="102">
        <f>J3</f>
      </c>
    </row>
    <row r="34" spans="2:14" ht="12.75">
      <c r="B34" s="229" t="s">
        <v>17</v>
      </c>
      <c r="C34" s="229">
        <v>1</v>
      </c>
      <c r="D34" s="240">
        <v>10</v>
      </c>
      <c r="K34" s="236">
        <f aca="true" t="shared" si="6" ref="K34:K47">A4</f>
        <v>2</v>
      </c>
      <c r="L34" s="225"/>
      <c r="M34" s="225">
        <f t="shared" si="5"/>
      </c>
      <c r="N34" s="102">
        <f aca="true" t="shared" si="7" ref="N34:N47">J4</f>
      </c>
    </row>
    <row r="35" spans="2:14" ht="12.75">
      <c r="B35" s="230" t="s">
        <v>229</v>
      </c>
      <c r="C35" s="230">
        <v>15</v>
      </c>
      <c r="D35" s="241">
        <v>130</v>
      </c>
      <c r="K35" s="236">
        <f t="shared" si="6"/>
        <v>3</v>
      </c>
      <c r="L35" s="225"/>
      <c r="M35" s="225">
        <f>T(G3)</f>
      </c>
      <c r="N35" s="102">
        <f t="shared" si="7"/>
      </c>
    </row>
    <row r="36" spans="2:14" ht="12.75">
      <c r="B36"/>
      <c r="C36"/>
      <c r="D36"/>
      <c r="K36" s="236">
        <f t="shared" si="6"/>
        <v>4</v>
      </c>
      <c r="L36" s="225"/>
      <c r="M36" s="225">
        <f aca="true" t="shared" si="8" ref="M36:M50">T(G4)</f>
      </c>
      <c r="N36" s="102">
        <f t="shared" si="7"/>
      </c>
    </row>
    <row r="37" spans="2:14" ht="12.75">
      <c r="B37"/>
      <c r="C37"/>
      <c r="D37"/>
      <c r="K37" s="236">
        <f t="shared" si="6"/>
        <v>5</v>
      </c>
      <c r="L37" s="225"/>
      <c r="M37" s="225">
        <f t="shared" si="8"/>
      </c>
      <c r="N37" s="102">
        <f t="shared" si="7"/>
      </c>
    </row>
    <row r="38" spans="2:14" ht="12.75">
      <c r="B38"/>
      <c r="C38"/>
      <c r="D38"/>
      <c r="K38" s="236">
        <f t="shared" si="6"/>
        <v>6</v>
      </c>
      <c r="L38" s="225"/>
      <c r="M38" s="225">
        <f t="shared" si="8"/>
      </c>
      <c r="N38" s="102">
        <f t="shared" si="7"/>
      </c>
    </row>
    <row r="39" spans="2:14" ht="12.75">
      <c r="B39"/>
      <c r="C39"/>
      <c r="D39"/>
      <c r="K39" s="236">
        <f t="shared" si="6"/>
        <v>7</v>
      </c>
      <c r="L39" s="225"/>
      <c r="M39" s="225">
        <f t="shared" si="8"/>
      </c>
      <c r="N39" s="102">
        <f t="shared" si="7"/>
      </c>
    </row>
    <row r="40" spans="2:14" ht="12.75">
      <c r="B40"/>
      <c r="C40"/>
      <c r="D40"/>
      <c r="K40" s="236">
        <f t="shared" si="6"/>
        <v>8</v>
      </c>
      <c r="L40" s="225"/>
      <c r="M40" s="225">
        <f t="shared" si="8"/>
      </c>
      <c r="N40" s="102">
        <f t="shared" si="7"/>
      </c>
    </row>
    <row r="41" spans="2:14" ht="12.75">
      <c r="B41"/>
      <c r="C41"/>
      <c r="D41"/>
      <c r="K41" s="236">
        <f t="shared" si="6"/>
        <v>9</v>
      </c>
      <c r="L41" s="225"/>
      <c r="M41" s="225">
        <f t="shared" si="8"/>
      </c>
      <c r="N41" s="102">
        <f t="shared" si="7"/>
      </c>
    </row>
    <row r="42" spans="2:14" ht="12.75">
      <c r="B42"/>
      <c r="C42"/>
      <c r="D42"/>
      <c r="K42" s="236">
        <f t="shared" si="6"/>
        <v>10</v>
      </c>
      <c r="L42" s="225"/>
      <c r="M42" s="225">
        <f t="shared" si="8"/>
      </c>
      <c r="N42" s="102">
        <f t="shared" si="7"/>
      </c>
    </row>
    <row r="43" spans="2:14" ht="12.75">
      <c r="B43"/>
      <c r="C43"/>
      <c r="D43"/>
      <c r="K43" s="236">
        <f t="shared" si="6"/>
        <v>11</v>
      </c>
      <c r="L43" s="225"/>
      <c r="M43" s="225">
        <f t="shared" si="8"/>
      </c>
      <c r="N43" s="102">
        <f t="shared" si="7"/>
      </c>
    </row>
    <row r="44" spans="2:14" ht="12.75">
      <c r="B44"/>
      <c r="C44"/>
      <c r="D44"/>
      <c r="K44" s="236">
        <f t="shared" si="6"/>
        <v>12</v>
      </c>
      <c r="L44" s="225"/>
      <c r="M44" s="225">
        <f t="shared" si="8"/>
      </c>
      <c r="N44" s="102">
        <f t="shared" si="7"/>
      </c>
    </row>
    <row r="45" spans="2:14" ht="12.75">
      <c r="B45"/>
      <c r="C45"/>
      <c r="D45"/>
      <c r="K45" s="236">
        <f t="shared" si="6"/>
        <v>13</v>
      </c>
      <c r="L45" s="225"/>
      <c r="M45" s="225">
        <f t="shared" si="8"/>
      </c>
      <c r="N45" s="102">
        <f t="shared" si="7"/>
      </c>
    </row>
    <row r="46" spans="2:14" ht="12.75">
      <c r="B46"/>
      <c r="C46"/>
      <c r="D46"/>
      <c r="K46" s="236">
        <f t="shared" si="6"/>
        <v>14</v>
      </c>
      <c r="L46" s="225"/>
      <c r="M46" s="225">
        <f t="shared" si="8"/>
      </c>
      <c r="N46" s="102">
        <f t="shared" si="7"/>
      </c>
    </row>
    <row r="47" spans="11:14" ht="12.75">
      <c r="K47" s="237">
        <f t="shared" si="6"/>
        <v>15</v>
      </c>
      <c r="L47" s="233"/>
      <c r="M47" s="233">
        <f t="shared" si="8"/>
      </c>
      <c r="N47" s="234">
        <f t="shared" si="7"/>
      </c>
    </row>
    <row r="48" spans="12:13" ht="12.75">
      <c r="L48" s="225"/>
      <c r="M48" s="225">
        <f t="shared" si="8"/>
      </c>
    </row>
    <row r="49" spans="12:13" ht="12.75">
      <c r="L49" s="225"/>
      <c r="M49" s="225">
        <f t="shared" si="8"/>
      </c>
    </row>
    <row r="50" spans="12:13" ht="12.75">
      <c r="L50" s="225"/>
      <c r="M50" s="225">
        <f t="shared" si="8"/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O6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118" t="s">
        <v>184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119">
        <v>41342</v>
      </c>
      <c r="D3" s="47"/>
      <c r="E3" s="48" t="s">
        <v>48</v>
      </c>
      <c r="F3" s="49">
        <v>4</v>
      </c>
      <c r="G3" s="54" t="s">
        <v>49</v>
      </c>
      <c r="H3" s="55">
        <v>0.03749768518518518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118"/>
      <c r="D4" s="47"/>
      <c r="E4" s="56"/>
      <c r="F4" s="57"/>
      <c r="G4" s="54" t="s">
        <v>51</v>
      </c>
      <c r="H4" s="55">
        <v>0.07995370370370371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118" t="s">
        <v>53</v>
      </c>
      <c r="D5" s="52"/>
      <c r="E5" s="56"/>
      <c r="F5" s="57"/>
      <c r="G5" s="54" t="s">
        <v>54</v>
      </c>
      <c r="H5" s="59">
        <v>0.1635679624884139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19</v>
      </c>
      <c r="C7" s="69" t="str">
        <f>IF(ISNA(VLOOKUP(B7,HjpMedl!A10:H210,2,FALSE)),"",VLOOKUP(B7,HjpMedl!A10:H210,2,FALSE))</f>
        <v>LA6KCA</v>
      </c>
      <c r="D7" s="70"/>
      <c r="E7" s="121" t="s">
        <v>213</v>
      </c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210" t="s">
        <v>69</v>
      </c>
      <c r="D14" s="91" t="s">
        <v>45</v>
      </c>
      <c r="E14" s="91"/>
      <c r="F14" s="125" t="s">
        <v>70</v>
      </c>
      <c r="G14" s="126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11</v>
      </c>
      <c r="C15" s="216">
        <v>0.038657407407407404</v>
      </c>
      <c r="D15" s="95">
        <v>5</v>
      </c>
      <c r="E15" s="12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124">
        <f aca="true" t="shared" si="0" ref="H15:H22">C15*G15</f>
        <v>0.0011597222222222221</v>
      </c>
      <c r="I15" s="98">
        <f aca="true" t="shared" si="1" ref="I15:I22">C15-H15</f>
        <v>0.03749768518518518</v>
      </c>
      <c r="J15" s="99">
        <v>10</v>
      </c>
      <c r="K15" s="101"/>
      <c r="L15" s="111"/>
      <c r="M15" s="103"/>
    </row>
    <row r="16" spans="1:13" s="3" customFormat="1" ht="12.75">
      <c r="A16" s="17">
        <f aca="true" t="shared" si="2" ref="A16:A64">1+A15</f>
        <v>2</v>
      </c>
      <c r="B16" s="170" t="s">
        <v>16</v>
      </c>
      <c r="C16" s="216">
        <v>0.04461805555555556</v>
      </c>
      <c r="D16" s="95">
        <v>5</v>
      </c>
      <c r="E16" s="12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0.12</v>
      </c>
      <c r="H16" s="124">
        <f t="shared" si="0"/>
        <v>0.005354166666666667</v>
      </c>
      <c r="I16" s="98">
        <f t="shared" si="1"/>
        <v>0.03926388888888889</v>
      </c>
      <c r="J16" s="99">
        <v>9.5839921487378</v>
      </c>
      <c r="K16" s="101"/>
      <c r="M16" s="103"/>
    </row>
    <row r="17" spans="1:13" s="3" customFormat="1" ht="12.75">
      <c r="A17" s="17">
        <f t="shared" si="2"/>
        <v>3</v>
      </c>
      <c r="B17" s="170" t="s">
        <v>14</v>
      </c>
      <c r="C17" s="216">
        <v>0.048032407407407406</v>
      </c>
      <c r="D17" s="95">
        <v>5</v>
      </c>
      <c r="E17" s="12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0.09</v>
      </c>
      <c r="H17" s="124">
        <f t="shared" si="0"/>
        <v>0.004322916666666667</v>
      </c>
      <c r="I17" s="98">
        <f t="shared" si="1"/>
        <v>0.043709490740740736</v>
      </c>
      <c r="J17" s="99">
        <v>8.536884575541137</v>
      </c>
      <c r="K17" s="101"/>
      <c r="M17" s="103"/>
    </row>
    <row r="18" spans="1:13" s="3" customFormat="1" ht="12.75">
      <c r="A18" s="17">
        <f t="shared" si="2"/>
        <v>4</v>
      </c>
      <c r="B18" s="206" t="s">
        <v>180</v>
      </c>
      <c r="C18" s="216">
        <v>0.04900462962962963</v>
      </c>
      <c r="D18" s="95">
        <v>5</v>
      </c>
      <c r="E18" s="12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</v>
      </c>
      <c r="H18" s="124">
        <f t="shared" si="0"/>
        <v>0</v>
      </c>
      <c r="I18" s="98">
        <f t="shared" si="1"/>
        <v>0.04900462962962963</v>
      </c>
      <c r="J18" s="99">
        <v>7.289678861566982</v>
      </c>
      <c r="K18" s="101"/>
      <c r="M18" s="103"/>
    </row>
    <row r="19" spans="1:13" s="3" customFormat="1" ht="12.75">
      <c r="A19" s="17">
        <f t="shared" si="2"/>
        <v>5</v>
      </c>
      <c r="B19" s="170" t="s">
        <v>13</v>
      </c>
      <c r="C19" s="216">
        <v>0.05078703703703704</v>
      </c>
      <c r="D19" s="95">
        <v>5</v>
      </c>
      <c r="E19" s="12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0.15</v>
      </c>
      <c r="H19" s="124">
        <f t="shared" si="0"/>
        <v>0.007618055555555556</v>
      </c>
      <c r="I19" s="98">
        <f t="shared" si="1"/>
        <v>0.04316898148148148</v>
      </c>
      <c r="J19" s="99">
        <v>8.664194973011286</v>
      </c>
      <c r="K19" s="101"/>
      <c r="M19" s="103"/>
    </row>
    <row r="20" spans="1:13" s="3" customFormat="1" ht="12.75">
      <c r="A20" s="17">
        <f>1+A19</f>
        <v>6</v>
      </c>
      <c r="B20" s="203" t="s">
        <v>141</v>
      </c>
      <c r="C20" s="216"/>
      <c r="D20" s="95"/>
      <c r="E20" s="123"/>
      <c r="F20" s="127" t="str">
        <f>IF(ISNA(VLOOKUP(B20,HjpMedl!A$10:I$210,2,FALSE)),"Ikke registrert","OK")</f>
        <v>Ikke registrert</v>
      </c>
      <c r="G20" s="128">
        <f>IF(ISNA(VLOOKUP(B20,HjpMedl!A$10:I$210,9,FALSE)),0,VLOOKUP(B20,HjpMedl!A$10:I$210,8,FALSE))</f>
        <v>0</v>
      </c>
      <c r="H20" s="124">
        <f t="shared" si="0"/>
        <v>0</v>
      </c>
      <c r="I20" s="98">
        <f t="shared" si="1"/>
        <v>0</v>
      </c>
      <c r="J20" s="99"/>
      <c r="K20" s="101"/>
      <c r="M20" s="103"/>
    </row>
    <row r="21" spans="1:13" s="3" customFormat="1" ht="12.75">
      <c r="A21" s="17">
        <f t="shared" si="2"/>
        <v>7</v>
      </c>
      <c r="B21" s="203" t="s">
        <v>141</v>
      </c>
      <c r="C21" s="216"/>
      <c r="D21" s="95"/>
      <c r="E21" s="123"/>
      <c r="F21" s="127" t="str">
        <f>IF(ISNA(VLOOKUP(B21,HjpMedl!A$10:I$210,2,FALSE)),"Ikke registrert","OK")</f>
        <v>Ikke registrert</v>
      </c>
      <c r="G21" s="128">
        <f>IF(ISNA(VLOOKUP(B21,HjpMedl!A$10:I$210,9,FALSE)),0,VLOOKUP(B21,HjpMedl!A$10:I$210,8,FALSE))</f>
        <v>0</v>
      </c>
      <c r="H21" s="124">
        <f t="shared" si="0"/>
        <v>0</v>
      </c>
      <c r="I21" s="98">
        <f t="shared" si="1"/>
        <v>0</v>
      </c>
      <c r="J21" s="99"/>
      <c r="K21" s="101"/>
      <c r="M21" s="103"/>
    </row>
    <row r="22" spans="1:13" s="3" customFormat="1" ht="12.75">
      <c r="A22" s="17">
        <f t="shared" si="2"/>
        <v>8</v>
      </c>
      <c r="B22" s="203" t="s">
        <v>141</v>
      </c>
      <c r="C22" s="216"/>
      <c r="D22" s="95"/>
      <c r="E22" s="123"/>
      <c r="F22" s="127" t="str">
        <f>IF(ISNA(VLOOKUP(B22,HjpMedl!A$10:I$210,2,FALSE)),"Ikke registrert","OK")</f>
        <v>Ikke registrert</v>
      </c>
      <c r="G22" s="128">
        <f>IF(ISNA(VLOOKUP(B22,HjpMedl!A$10:I$210,9,FALSE)),0,VLOOKUP(B22,HjpMedl!A$10:I$210,8,FALSE))</f>
        <v>0</v>
      </c>
      <c r="H22" s="124">
        <f t="shared" si="0"/>
        <v>0</v>
      </c>
      <c r="I22" s="98">
        <f t="shared" si="1"/>
        <v>0</v>
      </c>
      <c r="J22" s="99"/>
      <c r="K22" s="101"/>
      <c r="M22" s="103"/>
    </row>
    <row r="23" spans="1:15" s="3" customFormat="1" ht="12.75">
      <c r="A23" s="17">
        <f t="shared" si="2"/>
        <v>9</v>
      </c>
      <c r="B23" s="113"/>
      <c r="C23" s="120"/>
      <c r="D23" s="95"/>
      <c r="E23" s="123"/>
      <c r="F23" s="127" t="str">
        <f>IF(ISNA(VLOOKUP(B23,HjpMedl!A$10:I$210,2,FALSE)),"Ikke registrert","OK")</f>
        <v>Ikke registrert</v>
      </c>
      <c r="G23" s="128">
        <f>IF(ISNA(VLOOKUP(B23,HjpMedl!A$10:I$210,9,FALSE)),0,VLOOKUP(B23,HjpMedl!A$10:I$210,8,FALSE))</f>
        <v>0</v>
      </c>
      <c r="H23" s="124">
        <f aca="true" t="shared" si="3" ref="H23:H46">C23*G23</f>
        <v>0</v>
      </c>
      <c r="I23" s="98">
        <f aca="true" t="shared" si="4" ref="I23:I46">C23-H23</f>
        <v>0</v>
      </c>
      <c r="J23" s="99"/>
      <c r="K23" s="101"/>
      <c r="M23"/>
      <c r="N23"/>
      <c r="O23" s="103"/>
    </row>
    <row r="24" spans="1:11" s="3" customFormat="1" ht="12.75">
      <c r="A24" s="17">
        <f t="shared" si="2"/>
        <v>10</v>
      </c>
      <c r="B24" s="113"/>
      <c r="C24" s="94"/>
      <c r="D24" s="95"/>
      <c r="E24" s="123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124">
        <f t="shared" si="3"/>
        <v>0</v>
      </c>
      <c r="I24" s="98">
        <f t="shared" si="4"/>
        <v>0</v>
      </c>
      <c r="J24" s="99"/>
      <c r="K24" s="101"/>
    </row>
    <row r="25" spans="1:11" s="3" customFormat="1" ht="12.75">
      <c r="A25" s="17">
        <f t="shared" si="2"/>
        <v>11</v>
      </c>
      <c r="B25" s="113"/>
      <c r="C25" s="94"/>
      <c r="D25" s="95"/>
      <c r="E25" s="12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124">
        <f t="shared" si="3"/>
        <v>0</v>
      </c>
      <c r="I25" s="98">
        <f t="shared" si="4"/>
        <v>0</v>
      </c>
      <c r="J25" s="99"/>
      <c r="K25" s="32"/>
    </row>
    <row r="26" spans="1:11" s="3" customFormat="1" ht="12.75">
      <c r="A26" s="17">
        <f t="shared" si="2"/>
        <v>12</v>
      </c>
      <c r="B26" s="113"/>
      <c r="C26" s="94"/>
      <c r="D26" s="95"/>
      <c r="E26" s="12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124">
        <f t="shared" si="3"/>
        <v>0</v>
      </c>
      <c r="I26" s="98">
        <f t="shared" si="4"/>
        <v>0</v>
      </c>
      <c r="J26" s="99"/>
      <c r="K26" s="32"/>
    </row>
    <row r="27" spans="1:11" s="3" customFormat="1" ht="12.75">
      <c r="A27" s="17">
        <f t="shared" si="2"/>
        <v>13</v>
      </c>
      <c r="B27" s="113"/>
      <c r="C27" s="94"/>
      <c r="D27" s="95"/>
      <c r="E27" s="12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124">
        <f t="shared" si="3"/>
        <v>0</v>
      </c>
      <c r="I27" s="98">
        <f t="shared" si="4"/>
        <v>0</v>
      </c>
      <c r="J27" s="99"/>
      <c r="K27" s="32"/>
    </row>
    <row r="28" spans="1:12" ht="12.75">
      <c r="A28" s="17">
        <f t="shared" si="2"/>
        <v>14</v>
      </c>
      <c r="B28" s="32"/>
      <c r="C28" s="94"/>
      <c r="D28" s="95"/>
      <c r="E28" s="12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124">
        <f t="shared" si="3"/>
        <v>0</v>
      </c>
      <c r="I28" s="98">
        <f t="shared" si="4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2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124">
        <f t="shared" si="3"/>
        <v>0</v>
      </c>
      <c r="I29" s="98">
        <f t="shared" si="4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2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124">
        <f t="shared" si="3"/>
        <v>0</v>
      </c>
      <c r="I30" s="98">
        <f t="shared" si="4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2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124">
        <f t="shared" si="3"/>
        <v>0</v>
      </c>
      <c r="I31" s="98">
        <f t="shared" si="4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2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124">
        <f t="shared" si="3"/>
        <v>0</v>
      </c>
      <c r="I32" s="98">
        <f t="shared" si="4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2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124">
        <f t="shared" si="3"/>
        <v>0</v>
      </c>
      <c r="I33" s="98">
        <f t="shared" si="4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2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124">
        <f t="shared" si="3"/>
        <v>0</v>
      </c>
      <c r="I34" s="98">
        <f t="shared" si="4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2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124">
        <f t="shared" si="3"/>
        <v>0</v>
      </c>
      <c r="I35" s="98">
        <f t="shared" si="4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2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124">
        <f t="shared" si="3"/>
        <v>0</v>
      </c>
      <c r="I36" s="98">
        <f t="shared" si="4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2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124">
        <f t="shared" si="3"/>
        <v>0</v>
      </c>
      <c r="I37" s="98">
        <f t="shared" si="4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2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124">
        <f t="shared" si="3"/>
        <v>0</v>
      </c>
      <c r="I38" s="98">
        <f t="shared" si="4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2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124">
        <f t="shared" si="3"/>
        <v>0</v>
      </c>
      <c r="I39" s="98">
        <f t="shared" si="4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2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124">
        <f t="shared" si="3"/>
        <v>0</v>
      </c>
      <c r="I40" s="98">
        <f t="shared" si="4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2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124">
        <f t="shared" si="3"/>
        <v>0</v>
      </c>
      <c r="I41" s="98">
        <f t="shared" si="4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2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124">
        <f t="shared" si="3"/>
        <v>0</v>
      </c>
      <c r="I42" s="98">
        <f t="shared" si="4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2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124">
        <f t="shared" si="3"/>
        <v>0</v>
      </c>
      <c r="I43" s="98">
        <f t="shared" si="4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2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124">
        <f t="shared" si="3"/>
        <v>0</v>
      </c>
      <c r="I44" s="98">
        <f t="shared" si="4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2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124">
        <f t="shared" si="3"/>
        <v>0</v>
      </c>
      <c r="I45" s="98">
        <f t="shared" si="4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2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124">
        <f t="shared" si="3"/>
        <v>0</v>
      </c>
      <c r="I46" s="98">
        <f t="shared" si="4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2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124">
        <f aca="true" t="shared" si="5" ref="H47:H64">C47*G47</f>
        <v>0</v>
      </c>
      <c r="I47" s="98">
        <f aca="true" t="shared" si="6" ref="I47:I64">C47-H47</f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2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124">
        <f t="shared" si="5"/>
        <v>0</v>
      </c>
      <c r="I48" s="98">
        <f t="shared" si="6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2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124">
        <f t="shared" si="5"/>
        <v>0</v>
      </c>
      <c r="I49" s="98">
        <f t="shared" si="6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2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124">
        <f t="shared" si="5"/>
        <v>0</v>
      </c>
      <c r="I50" s="98">
        <f t="shared" si="6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2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124">
        <f t="shared" si="5"/>
        <v>0</v>
      </c>
      <c r="I51" s="98">
        <f t="shared" si="6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2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124">
        <f t="shared" si="5"/>
        <v>0</v>
      </c>
      <c r="I52" s="98">
        <f t="shared" si="6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2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124">
        <f t="shared" si="5"/>
        <v>0</v>
      </c>
      <c r="I53" s="98">
        <f t="shared" si="6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2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124">
        <f t="shared" si="5"/>
        <v>0</v>
      </c>
      <c r="I54" s="98">
        <f t="shared" si="6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2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124">
        <f t="shared" si="5"/>
        <v>0</v>
      </c>
      <c r="I55" s="98">
        <f t="shared" si="6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2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124">
        <f t="shared" si="5"/>
        <v>0</v>
      </c>
      <c r="I56" s="98">
        <f t="shared" si="6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2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124">
        <f t="shared" si="5"/>
        <v>0</v>
      </c>
      <c r="I57" s="98">
        <f t="shared" si="6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2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124">
        <f t="shared" si="5"/>
        <v>0</v>
      </c>
      <c r="I58" s="98">
        <f t="shared" si="6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2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124">
        <f t="shared" si="5"/>
        <v>0</v>
      </c>
      <c r="I59" s="98">
        <f t="shared" si="6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2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124">
        <f t="shared" si="5"/>
        <v>0</v>
      </c>
      <c r="I60" s="98">
        <f t="shared" si="6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2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124">
        <f t="shared" si="5"/>
        <v>0</v>
      </c>
      <c r="I61" s="98">
        <f t="shared" si="6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2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124">
        <f t="shared" si="5"/>
        <v>0</v>
      </c>
      <c r="I62" s="98">
        <f t="shared" si="6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2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124">
        <f t="shared" si="5"/>
        <v>0</v>
      </c>
      <c r="I63" s="98">
        <f t="shared" si="6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2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124">
        <f t="shared" si="5"/>
        <v>0</v>
      </c>
      <c r="I64" s="98">
        <f t="shared" si="6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11"/>
  <dimension ref="A1:K23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5.421875" style="137" customWidth="1"/>
    <col min="2" max="2" width="20.28125" style="137" customWidth="1"/>
    <col min="3" max="3" width="18.00390625" style="137" customWidth="1"/>
    <col min="4" max="4" width="19.00390625" style="137" customWidth="1"/>
    <col min="5" max="6" width="11.421875" style="137" customWidth="1"/>
    <col min="7" max="7" width="11.421875" style="157" customWidth="1"/>
    <col min="8" max="8" width="11.421875" style="158" customWidth="1"/>
    <col min="9" max="16384" width="9.140625" style="137" customWidth="1"/>
  </cols>
  <sheetData>
    <row r="1" ht="12.75">
      <c r="A1" s="156" t="s">
        <v>84</v>
      </c>
    </row>
    <row r="2" ht="12.75">
      <c r="A2" s="156"/>
    </row>
    <row r="3" ht="12.75">
      <c r="A3" s="159" t="s">
        <v>92</v>
      </c>
    </row>
    <row r="4" ht="12.75">
      <c r="A4" s="156"/>
    </row>
    <row r="5" ht="12.75">
      <c r="A5" s="156"/>
    </row>
    <row r="6" ht="12.75">
      <c r="A6" s="156"/>
    </row>
    <row r="7" ht="12.75">
      <c r="A7" s="156"/>
    </row>
    <row r="8" spans="1:11" ht="12.75">
      <c r="A8" s="160" t="s">
        <v>85</v>
      </c>
      <c r="B8" s="160">
        <v>2009</v>
      </c>
      <c r="C8" s="161"/>
      <c r="D8" s="161"/>
      <c r="E8" s="161"/>
      <c r="F8" s="162"/>
      <c r="G8" s="163"/>
      <c r="H8" s="164"/>
      <c r="I8" s="165"/>
      <c r="J8" s="166"/>
      <c r="K8" s="166"/>
    </row>
    <row r="9" spans="1:11" ht="12.75">
      <c r="A9" s="167" t="s">
        <v>6</v>
      </c>
      <c r="B9" s="161" t="s">
        <v>86</v>
      </c>
      <c r="C9" s="161" t="s">
        <v>87</v>
      </c>
      <c r="D9" s="161" t="s">
        <v>7</v>
      </c>
      <c r="E9" s="161" t="s">
        <v>91</v>
      </c>
      <c r="F9" s="162"/>
      <c r="G9" s="163" t="s">
        <v>88</v>
      </c>
      <c r="H9" s="164" t="s">
        <v>89</v>
      </c>
      <c r="I9" s="165" t="s">
        <v>90</v>
      </c>
      <c r="J9" s="166"/>
      <c r="K9" s="166"/>
    </row>
    <row r="10" spans="1:10" ht="12.75">
      <c r="A10" s="168" t="str">
        <f>IF(ISTEXT('[1]Ark1'!A3),'[1]Ark1'!A3,"")</f>
        <v>Andersen Hege</v>
      </c>
      <c r="B10" s="168" t="str">
        <f>'[1]Ark1'!B3</f>
        <v>*</v>
      </c>
      <c r="C10" s="168" t="str">
        <f>'[1]Ark1'!C3</f>
        <v>D</v>
      </c>
      <c r="D10" s="168" t="str">
        <f>'[1]Ark1'!D3</f>
        <v>VET</v>
      </c>
      <c r="E10" s="168">
        <f>'[1]Ark1'!E3</f>
        <v>0</v>
      </c>
      <c r="F10" s="168"/>
      <c r="G10" s="157">
        <f>'[1]Ark1'!G3</f>
        <v>60</v>
      </c>
      <c r="H10" s="158">
        <f>'[1]Ark1'!H3</f>
        <v>0.25</v>
      </c>
      <c r="I10" s="168" t="str">
        <f>'[1]Ark1'!I3</f>
        <v>Kjelsås IL</v>
      </c>
      <c r="J10" s="168"/>
    </row>
    <row r="11" spans="1:9" ht="12.75">
      <c r="A11" s="168" t="str">
        <f>IF(ISTEXT('[1]Ark1'!A4),'[1]Ark1'!A4,"")</f>
        <v>Ankarstrand Stein</v>
      </c>
      <c r="B11" s="168" t="str">
        <f>'[1]Ark1'!B4</f>
        <v>LA4MIA</v>
      </c>
      <c r="C11" s="168" t="str">
        <f>'[1]Ark1'!C4</f>
        <v>M</v>
      </c>
      <c r="D11" s="168" t="str">
        <f>'[1]Ark1'!D4</f>
        <v>OT</v>
      </c>
      <c r="E11" s="168">
        <f>'[1]Ark1'!E4</f>
        <v>0</v>
      </c>
      <c r="F11" s="168"/>
      <c r="G11" s="157">
        <f>'[1]Ark1'!G4</f>
        <v>48</v>
      </c>
      <c r="H11" s="158">
        <f>'[1]Ark1'!H4</f>
        <v>0.03</v>
      </c>
      <c r="I11" s="168" t="str">
        <f>'[1]Ark1'!I4</f>
        <v>Måren IL</v>
      </c>
    </row>
    <row r="12" spans="1:9" ht="12.75">
      <c r="A12" s="168" t="str">
        <f>IF(ISTEXT('[1]Ark1'!A5),'[1]Ark1'!A5,"")</f>
        <v>Bekken Trond R</v>
      </c>
      <c r="B12" s="168" t="str">
        <f>'[1]Ark1'!B5</f>
        <v>LA4PGA</v>
      </c>
      <c r="C12" s="168" t="str">
        <f>'[1]Ark1'!C5</f>
        <v>M</v>
      </c>
      <c r="D12" s="168" t="str">
        <f>'[1]Ark1'!D5</f>
        <v>OT</v>
      </c>
      <c r="E12" s="168">
        <f>'[1]Ark1'!E5</f>
        <v>0</v>
      </c>
      <c r="F12" s="168"/>
      <c r="G12" s="157">
        <f>'[1]Ark1'!G5</f>
        <v>50</v>
      </c>
      <c r="H12" s="158">
        <f>'[1]Ark1'!H5</f>
        <v>0.03</v>
      </c>
      <c r="I12" s="168">
        <f>'[1]Ark1'!I5</f>
        <v>0</v>
      </c>
    </row>
    <row r="13" spans="1:9" ht="12.75">
      <c r="A13" s="168" t="str">
        <f>IF(ISTEXT('[1]Ark1'!A6),'[1]Ark1'!A6,"")</f>
        <v>Berg Øystein</v>
      </c>
      <c r="B13" s="168" t="str">
        <f>'[1]Ark1'!B6</f>
        <v>LA7NU</v>
      </c>
      <c r="C13" s="168" t="str">
        <f>'[1]Ark1'!C6</f>
        <v>M</v>
      </c>
      <c r="D13" s="168" t="str">
        <f>'[1]Ark1'!D6</f>
        <v>ST</v>
      </c>
      <c r="E13" s="168">
        <f>'[1]Ark1'!E6</f>
        <v>0</v>
      </c>
      <c r="F13" s="168"/>
      <c r="G13" s="157">
        <f>'[1]Ark1'!G6</f>
        <v>0</v>
      </c>
      <c r="H13" s="158">
        <f>'[1]Ark1'!H6</f>
        <v>0.2</v>
      </c>
      <c r="I13" s="168">
        <f>'[1]Ark1'!I6</f>
        <v>0</v>
      </c>
    </row>
    <row r="14" spans="1:9" ht="12.75">
      <c r="A14" s="168" t="str">
        <f>IF(ISTEXT('[1]Ark1'!A7),'[1]Ark1'!A7,"")</f>
        <v>Bjørge Ellen</v>
      </c>
      <c r="B14" s="168" t="str">
        <f>'[1]Ark1'!B7</f>
        <v>*</v>
      </c>
      <c r="C14" s="168" t="str">
        <f>'[1]Ark1'!C7</f>
        <v>D</v>
      </c>
      <c r="D14" s="168" t="str">
        <f>'[1]Ark1'!D7</f>
        <v>SEN</v>
      </c>
      <c r="E14" s="168">
        <f>'[1]Ark1'!E7</f>
        <v>0</v>
      </c>
      <c r="F14" s="168"/>
      <c r="G14" s="157">
        <f>'[1]Ark1'!G7</f>
        <v>35</v>
      </c>
      <c r="H14" s="158">
        <f>'[1]Ark1'!H7</f>
        <v>0.1</v>
      </c>
      <c r="I14" s="168">
        <f>'[1]Ark1'!I7</f>
        <v>0</v>
      </c>
    </row>
    <row r="15" spans="1:9" ht="12.75">
      <c r="A15" s="168" t="str">
        <f>IF(ISTEXT('[1]Ark1'!A8),'[1]Ark1'!A8,"")</f>
        <v>Brun Tørnby Jacob</v>
      </c>
      <c r="B15" s="168" t="str">
        <f>'[1]Ark1'!B8</f>
        <v> </v>
      </c>
      <c r="C15" s="168" t="str">
        <f>'[1]Ark1'!C8</f>
        <v>M</v>
      </c>
      <c r="D15" s="168" t="str">
        <f>'[1]Ark1'!D8</f>
        <v>ST</v>
      </c>
      <c r="E15" s="168">
        <f>'[1]Ark1'!E8</f>
        <v>0</v>
      </c>
      <c r="F15" s="168"/>
      <c r="G15" s="157">
        <f>'[1]Ark1'!G8</f>
        <v>14</v>
      </c>
      <c r="H15" s="158">
        <f>'[1]Ark1'!H8</f>
        <v>0.15</v>
      </c>
      <c r="I15" s="168">
        <f>'[1]Ark1'!I8</f>
        <v>0</v>
      </c>
    </row>
    <row r="16" spans="1:9" ht="12.75">
      <c r="A16" s="168" t="str">
        <f>IF(ISTEXT('[1]Ark1'!A9),'[1]Ark1'!A9,"")</f>
        <v>Bråthen Jon-Harald</v>
      </c>
      <c r="B16" s="168" t="str">
        <f>'[1]Ark1'!B9</f>
        <v>LA2NJA</v>
      </c>
      <c r="C16" s="168" t="str">
        <f>'[1]Ark1'!C9</f>
        <v>M</v>
      </c>
      <c r="D16" s="168" t="str">
        <f>'[1]Ark1'!D9</f>
        <v>OT</v>
      </c>
      <c r="E16" s="168">
        <f>'[1]Ark1'!E9</f>
        <v>0</v>
      </c>
      <c r="F16" s="168"/>
      <c r="G16" s="157">
        <f>'[1]Ark1'!G9</f>
        <v>48</v>
      </c>
      <c r="H16" s="158">
        <f>'[1]Ark1'!H9</f>
        <v>0.03</v>
      </c>
      <c r="I16" s="168">
        <f>'[1]Ark1'!I9</f>
        <v>0</v>
      </c>
    </row>
    <row r="17" spans="1:9" ht="12.75">
      <c r="A17" s="168" t="str">
        <f>IF(ISTEXT('[1]Ark1'!A10),'[1]Ark1'!A10,"")</f>
        <v>Burud Espen</v>
      </c>
      <c r="B17" s="168" t="str">
        <f>'[1]Ark1'!B10</f>
        <v>LA2PJA</v>
      </c>
      <c r="C17" s="168" t="str">
        <f>'[1]Ark1'!C10</f>
        <v>M</v>
      </c>
      <c r="D17" s="168" t="str">
        <f>'[1]Ark1'!D10</f>
        <v>OT</v>
      </c>
      <c r="E17" s="168">
        <f>'[1]Ark1'!E10</f>
        <v>0</v>
      </c>
      <c r="F17" s="168"/>
      <c r="G17" s="157">
        <f>'[1]Ark1'!G10</f>
        <v>48</v>
      </c>
      <c r="H17" s="158">
        <f>'[1]Ark1'!H10</f>
        <v>0.03</v>
      </c>
      <c r="I17" s="168">
        <f>'[1]Ark1'!I10</f>
        <v>0</v>
      </c>
    </row>
    <row r="18" spans="1:9" ht="12.75">
      <c r="A18" s="168" t="str">
        <f>IF(ISTEXT('[1]Ark1'!A11),'[1]Ark1'!A11,"")</f>
        <v>Christensen Arne</v>
      </c>
      <c r="B18" s="168" t="str">
        <f>'[1]Ark1'!B11</f>
        <v>LA5OBA</v>
      </c>
      <c r="C18" s="168" t="str">
        <f>'[1]Ark1'!C11</f>
        <v>M</v>
      </c>
      <c r="D18" s="168" t="str">
        <f>'[1]Ark1'!D11</f>
        <v>VET</v>
      </c>
      <c r="E18" s="168">
        <f>'[1]Ark1'!E11</f>
        <v>0</v>
      </c>
      <c r="F18" s="168"/>
      <c r="G18" s="157">
        <f>'[1]Ark1'!G11</f>
        <v>74</v>
      </c>
      <c r="H18" s="158">
        <f>'[1]Ark1'!H11</f>
        <v>0.15</v>
      </c>
      <c r="I18" s="168">
        <f>'[1]Ark1'!I11</f>
        <v>0</v>
      </c>
    </row>
    <row r="19" spans="1:9" ht="12.75">
      <c r="A19" s="168" t="str">
        <f>IF(ISTEXT('[1]Ark1'!A12),'[1]Ark1'!A12,"")</f>
        <v>Danielsen Steinar</v>
      </c>
      <c r="B19" s="168" t="str">
        <f>'[1]Ark1'!B12</f>
        <v>*</v>
      </c>
      <c r="C19" s="168" t="str">
        <f>'[1]Ark1'!C12</f>
        <v>M</v>
      </c>
      <c r="D19" s="168" t="str">
        <f>'[1]Ark1'!D12</f>
        <v>SEN</v>
      </c>
      <c r="E19" s="168">
        <f>'[1]Ark1'!E12</f>
        <v>0</v>
      </c>
      <c r="F19" s="168"/>
      <c r="G19" s="157">
        <f>'[1]Ark1'!G12</f>
        <v>43</v>
      </c>
      <c r="H19" s="158">
        <f>'[1]Ark1'!H12</f>
        <v>0</v>
      </c>
      <c r="I19" s="168" t="str">
        <f>'[1]Ark1'!I12</f>
        <v> </v>
      </c>
    </row>
    <row r="20" spans="1:9" ht="12.75">
      <c r="A20" s="168" t="str">
        <f>IF(ISTEXT('[1]Ark1'!A13),'[1]Ark1'!A13,"")</f>
        <v>Dons Christian</v>
      </c>
      <c r="B20" s="168" t="str">
        <f>'[1]Ark1'!B13</f>
        <v>LA5OQ</v>
      </c>
      <c r="C20" s="168" t="str">
        <f>'[1]Ark1'!C13</f>
        <v>M</v>
      </c>
      <c r="D20" s="168" t="str">
        <f>'[1]Ark1'!D13</f>
        <v>VET</v>
      </c>
      <c r="E20" s="168">
        <f>'[1]Ark1'!E13</f>
        <v>0</v>
      </c>
      <c r="F20" s="168"/>
      <c r="G20" s="157">
        <f>'[1]Ark1'!G13</f>
        <v>60</v>
      </c>
      <c r="H20" s="158">
        <f>'[1]Ark1'!H13</f>
        <v>0.09</v>
      </c>
      <c r="I20" s="168" t="str">
        <f>'[1]Ark1'!I13</f>
        <v>Kjelsås IL</v>
      </c>
    </row>
    <row r="21" spans="1:9" ht="12.75">
      <c r="A21" s="168" t="str">
        <f>IF(ISTEXT('[1]Ark1'!A14),'[1]Ark1'!A14,"")</f>
        <v>Dons Karsten</v>
      </c>
      <c r="B21" s="168" t="str">
        <f>'[1]Ark1'!B14</f>
        <v>*</v>
      </c>
      <c r="C21" s="168" t="str">
        <f>'[1]Ark1'!C14</f>
        <v>M</v>
      </c>
      <c r="D21" s="168" t="str">
        <f>'[1]Ark1'!D14</f>
        <v>SEN</v>
      </c>
      <c r="E21" s="168">
        <f>'[1]Ark1'!E14</f>
        <v>0</v>
      </c>
      <c r="F21" s="168"/>
      <c r="G21" s="157">
        <f>'[1]Ark1'!G14</f>
        <v>26</v>
      </c>
      <c r="H21" s="158">
        <f>'[1]Ark1'!H14</f>
        <v>0</v>
      </c>
      <c r="I21" s="168" t="str">
        <f>'[1]Ark1'!I14</f>
        <v>Kjelsås IL</v>
      </c>
    </row>
    <row r="22" spans="1:9" ht="12.75">
      <c r="A22" s="168" t="str">
        <f>IF(ISTEXT('[1]Ark1'!A15),'[1]Ark1'!A15,"")</f>
        <v>Dons Martin</v>
      </c>
      <c r="B22" s="168" t="str">
        <f>'[1]Ark1'!B15</f>
        <v>*</v>
      </c>
      <c r="C22" s="168" t="str">
        <f>'[1]Ark1'!C15</f>
        <v>M</v>
      </c>
      <c r="D22" s="168" t="str">
        <f>'[1]Ark1'!D15</f>
        <v>SEN</v>
      </c>
      <c r="E22" s="168">
        <f>'[1]Ark1'!E15</f>
        <v>0</v>
      </c>
      <c r="F22" s="168"/>
      <c r="G22" s="157">
        <f>'[1]Ark1'!G15</f>
        <v>24</v>
      </c>
      <c r="H22" s="158">
        <f>'[1]Ark1'!H15</f>
        <v>0</v>
      </c>
      <c r="I22" s="168" t="str">
        <f>'[1]Ark1'!I15</f>
        <v>Kjelsås IL</v>
      </c>
    </row>
    <row r="23" spans="1:9" ht="12.75">
      <c r="A23" s="168" t="str">
        <f>IF(ISTEXT('[1]Ark1'!A16),'[1]Ark1'!A16,"")</f>
        <v>Edvardsen Rolf</v>
      </c>
      <c r="B23" s="168" t="str">
        <f>'[1]Ark1'!B16</f>
        <v>*</v>
      </c>
      <c r="C23" s="168" t="str">
        <f>'[1]Ark1'!C16</f>
        <v>M</v>
      </c>
      <c r="D23" s="168" t="str">
        <f>'[1]Ark1'!D16</f>
        <v>VET</v>
      </c>
      <c r="E23" s="168">
        <f>'[1]Ark1'!E16</f>
        <v>0</v>
      </c>
      <c r="F23" s="168"/>
      <c r="G23" s="157">
        <f>'[1]Ark1'!G16</f>
        <v>77</v>
      </c>
      <c r="H23" s="158">
        <f>'[1]Ark1'!H16</f>
        <v>0.2</v>
      </c>
      <c r="I23" s="168">
        <f>'[1]Ark1'!I16</f>
        <v>0</v>
      </c>
    </row>
    <row r="24" spans="1:9" ht="12.75">
      <c r="A24" s="168" t="str">
        <f>IF(ISTEXT('[1]Ark1'!A17),'[1]Ark1'!A17,"")</f>
        <v>Eikeland Per Jarle</v>
      </c>
      <c r="B24" s="168" t="str">
        <f>'[1]Ark1'!B17</f>
        <v>LA5UGA</v>
      </c>
      <c r="C24" s="168" t="str">
        <f>'[1]Ark1'!C17</f>
        <v>M</v>
      </c>
      <c r="D24" s="168" t="str">
        <f>'[1]Ark1'!D17</f>
        <v>OT</v>
      </c>
      <c r="E24" s="168">
        <f>'[1]Ark1'!E17</f>
        <v>0</v>
      </c>
      <c r="F24" s="168"/>
      <c r="G24" s="157">
        <f>'[1]Ark1'!G17</f>
        <v>53</v>
      </c>
      <c r="H24" s="158">
        <f>'[1]Ark1'!H17</f>
        <v>0.03</v>
      </c>
      <c r="I24" s="168" t="str">
        <f>'[1]Ark1'!I17</f>
        <v>Tønsberg Omheng OL</v>
      </c>
    </row>
    <row r="25" spans="1:9" ht="12.75">
      <c r="A25" s="168" t="str">
        <f>IF(ISTEXT('[1]Ark1'!A18),'[1]Ark1'!A18,"")</f>
        <v>Eilertsen Stian</v>
      </c>
      <c r="B25" s="168" t="str">
        <f>'[1]Ark1'!B18</f>
        <v>*</v>
      </c>
      <c r="C25" s="168" t="str">
        <f>'[1]Ark1'!C18</f>
        <v>M</v>
      </c>
      <c r="D25" s="168" t="str">
        <f>'[1]Ark1'!D18</f>
        <v>T</v>
      </c>
      <c r="E25" s="168">
        <f>'[1]Ark1'!E18</f>
        <v>0</v>
      </c>
      <c r="F25" s="168"/>
      <c r="G25" s="157">
        <f>'[1]Ark1'!G18</f>
        <v>13</v>
      </c>
      <c r="H25" s="158">
        <f>'[1]Ark1'!H18</f>
        <v>0.15</v>
      </c>
      <c r="I25" s="168" t="str">
        <f>'[1]Ark1'!I18</f>
        <v>Kjelsås IL</v>
      </c>
    </row>
    <row r="26" spans="1:9" ht="12.75">
      <c r="A26" s="168" t="str">
        <f>IF(ISTEXT('[1]Ark1'!A19),'[1]Ark1'!A19,"")</f>
        <v>Eilertsen Tobias</v>
      </c>
      <c r="B26" s="168" t="str">
        <f>'[1]Ark1'!B19</f>
        <v>*</v>
      </c>
      <c r="C26" s="168" t="str">
        <f>'[1]Ark1'!C19</f>
        <v>M</v>
      </c>
      <c r="D26" s="168" t="str">
        <f>'[1]Ark1'!D19</f>
        <v>YJ</v>
      </c>
      <c r="E26" s="168">
        <f>'[1]Ark1'!E19</f>
        <v>0</v>
      </c>
      <c r="F26" s="168"/>
      <c r="G26" s="157">
        <f>'[1]Ark1'!G19</f>
        <v>16</v>
      </c>
      <c r="H26" s="158">
        <f>'[1]Ark1'!H19</f>
        <v>0.1</v>
      </c>
      <c r="I26" s="168">
        <f>'[1]Ark1'!I19</f>
        <v>0</v>
      </c>
    </row>
    <row r="27" spans="1:9" ht="12.75">
      <c r="A27" s="168" t="str">
        <f>IF(ISTEXT('[1]Ark1'!A20),'[1]Ark1'!A20,"")</f>
        <v>Fahlstrøm Kristian</v>
      </c>
      <c r="B27" s="168" t="str">
        <f>'[1]Ark1'!B20</f>
        <v>LC5XAT</v>
      </c>
      <c r="C27" s="168" t="str">
        <f>'[1]Ark1'!C20</f>
        <v>M</v>
      </c>
      <c r="D27" s="168" t="str">
        <f>'[1]Ark1'!D20</f>
        <v>OT</v>
      </c>
      <c r="E27" s="168">
        <f>'[1]Ark1'!E20</f>
        <v>0</v>
      </c>
      <c r="F27" s="168"/>
      <c r="G27" s="157">
        <f>'[1]Ark1'!G20</f>
        <v>49</v>
      </c>
      <c r="H27" s="158">
        <f>'[1]Ark1'!H20</f>
        <v>0.03</v>
      </c>
      <c r="I27" s="168">
        <f>'[1]Ark1'!I20</f>
        <v>0</v>
      </c>
    </row>
    <row r="28" spans="1:9" ht="12.75">
      <c r="A28" s="168" t="str">
        <f>IF(ISTEXT('[1]Ark1'!A21),'[1]Ark1'!A21,"")</f>
        <v>Fiva Jan Harald</v>
      </c>
      <c r="B28" s="168" t="str">
        <f>'[1]Ark1'!B21</f>
        <v>LA6AIA</v>
      </c>
      <c r="C28" s="168" t="str">
        <f>'[1]Ark1'!C21</f>
        <v>M</v>
      </c>
      <c r="D28" s="168" t="str">
        <f>'[1]Ark1'!D21</f>
        <v>OT</v>
      </c>
      <c r="E28" s="168">
        <f>'[1]Ark1'!E21</f>
        <v>0</v>
      </c>
      <c r="F28" s="168"/>
      <c r="G28" s="157">
        <f>'[1]Ark1'!G21</f>
        <v>47</v>
      </c>
      <c r="H28" s="158">
        <f>'[1]Ark1'!H21</f>
        <v>0.03</v>
      </c>
      <c r="I28" s="168">
        <f>'[1]Ark1'!I21</f>
        <v>0</v>
      </c>
    </row>
    <row r="29" spans="1:9" ht="12.75">
      <c r="A29" s="168" t="str">
        <f>IF(ISTEXT('[1]Ark1'!A22),'[1]Ark1'!A22,"")</f>
        <v>Fjellvang S. Ole Hans</v>
      </c>
      <c r="B29" s="168" t="str">
        <f>'[1]Ark1'!B22</f>
        <v>*</v>
      </c>
      <c r="C29" s="168" t="str">
        <f>'[1]Ark1'!C22</f>
        <v>M</v>
      </c>
      <c r="D29" s="168" t="str">
        <f>'[1]Ark1'!D22</f>
        <v>SEN</v>
      </c>
      <c r="E29" s="168">
        <f>'[1]Ark1'!E22</f>
        <v>0</v>
      </c>
      <c r="F29" s="168"/>
      <c r="G29" s="157">
        <f>'[1]Ark1'!G22</f>
        <v>34</v>
      </c>
      <c r="H29" s="158">
        <f>'[1]Ark1'!H22</f>
        <v>0</v>
      </c>
      <c r="I29" s="168">
        <f>'[1]Ark1'!I22</f>
        <v>0</v>
      </c>
    </row>
    <row r="30" spans="1:9" ht="12.75">
      <c r="A30" s="168" t="str">
        <f>IF(ISTEXT('[1]Ark1'!A23),'[1]Ark1'!A23,"")</f>
        <v>Garpestad Karin</v>
      </c>
      <c r="B30" s="168" t="str">
        <f>'[1]Ark1'!B23</f>
        <v>LA8UW</v>
      </c>
      <c r="C30" s="168" t="str">
        <f>'[1]Ark1'!C23</f>
        <v>D</v>
      </c>
      <c r="D30" s="168" t="str">
        <f>'[1]Ark1'!D23</f>
        <v>VET</v>
      </c>
      <c r="E30" s="168">
        <f>'[1]Ark1'!E23</f>
        <v>0</v>
      </c>
      <c r="F30" s="168"/>
      <c r="G30" s="157">
        <f>'[1]Ark1'!G23</f>
        <v>63</v>
      </c>
      <c r="H30" s="158">
        <f>'[1]Ark1'!H23</f>
        <v>0.25</v>
      </c>
      <c r="I30" s="168">
        <f>'[1]Ark1'!I23</f>
        <v>0</v>
      </c>
    </row>
    <row r="31" spans="1:9" ht="12.75">
      <c r="A31" s="168" t="str">
        <f>IF(ISTEXT('[1]Ark1'!A24),'[1]Ark1'!A24,"")</f>
        <v>Garpestad Ole</v>
      </c>
      <c r="B31" s="168" t="str">
        <f>'[1]Ark1'!B24</f>
        <v>LA2RR</v>
      </c>
      <c r="C31" s="168" t="str">
        <f>'[1]Ark1'!C24</f>
        <v>M</v>
      </c>
      <c r="D31" s="168" t="str">
        <f>'[1]Ark1'!D24</f>
        <v>VET</v>
      </c>
      <c r="E31" s="168">
        <f>'[1]Ark1'!E24</f>
        <v>0</v>
      </c>
      <c r="F31" s="168"/>
      <c r="G31" s="157">
        <f>'[1]Ark1'!G24</f>
        <v>60</v>
      </c>
      <c r="H31" s="158">
        <f>'[1]Ark1'!H24</f>
        <v>0.09</v>
      </c>
      <c r="I31" s="168">
        <f>'[1]Ark1'!I24</f>
        <v>0</v>
      </c>
    </row>
    <row r="32" spans="1:9" ht="12.75">
      <c r="A32" s="168" t="str">
        <f>IF(ISTEXT('[1]Ark1'!A25),'[1]Ark1'!A25,"")</f>
        <v>Grandalen Bjarne</v>
      </c>
      <c r="B32" s="168" t="str">
        <f>'[1]Ark1'!B25</f>
        <v>LA9AHA</v>
      </c>
      <c r="C32" s="168" t="str">
        <f>'[1]Ark1'!C25</f>
        <v>M</v>
      </c>
      <c r="D32" s="168" t="str">
        <f>'[1]Ark1'!D25</f>
        <v>OT</v>
      </c>
      <c r="E32" s="168">
        <f>'[1]Ark1'!E25</f>
        <v>0</v>
      </c>
      <c r="F32" s="168"/>
      <c r="G32" s="157">
        <f>'[1]Ark1'!G25</f>
        <v>53</v>
      </c>
      <c r="H32" s="158">
        <f>'[1]Ark1'!H25</f>
        <v>0.03</v>
      </c>
      <c r="I32" s="168">
        <f>'[1]Ark1'!I25</f>
        <v>0</v>
      </c>
    </row>
    <row r="33" spans="1:9" ht="12.75">
      <c r="A33" s="168" t="str">
        <f>IF(ISTEXT('[1]Ark1'!A26),'[1]Ark1'!A26,"")</f>
        <v>Hamre Andris</v>
      </c>
      <c r="B33" s="168" t="str">
        <f>'[1]Ark1'!B26</f>
        <v>LA4ZLA</v>
      </c>
      <c r="C33" s="168" t="str">
        <f>'[1]Ark1'!C26</f>
        <v>M</v>
      </c>
      <c r="D33" s="168" t="str">
        <f>'[1]Ark1'!D26</f>
        <v>SEN</v>
      </c>
      <c r="E33" s="168">
        <f>'[1]Ark1'!E26</f>
        <v>0</v>
      </c>
      <c r="F33" s="168"/>
      <c r="G33" s="157">
        <f>'[1]Ark1'!G26</f>
        <v>42</v>
      </c>
      <c r="H33" s="158">
        <f>'[1]Ark1'!H26</f>
        <v>0</v>
      </c>
      <c r="I33" s="168">
        <f>'[1]Ark1'!I26</f>
        <v>0</v>
      </c>
    </row>
    <row r="34" spans="1:9" ht="12.75">
      <c r="A34" s="168" t="str">
        <f>IF(ISTEXT('[1]Ark1'!A27),'[1]Ark1'!A27,"")</f>
        <v>Hartveit Birk</v>
      </c>
      <c r="B34" s="168">
        <f>'[1]Ark1'!B27</f>
        <v>0</v>
      </c>
      <c r="C34" s="168" t="str">
        <f>'[1]Ark1'!C27</f>
        <v>M</v>
      </c>
      <c r="D34" s="168" t="str">
        <f>'[1]Ark1'!D27</f>
        <v>YJ</v>
      </c>
      <c r="E34" s="168">
        <f>'[1]Ark1'!E27</f>
        <v>0</v>
      </c>
      <c r="F34" s="168"/>
      <c r="G34" s="157">
        <f>'[1]Ark1'!G27</f>
        <v>9</v>
      </c>
      <c r="H34" s="158">
        <f>'[1]Ark1'!H27</f>
        <v>0.2</v>
      </c>
      <c r="I34" s="168">
        <f>'[1]Ark1'!I27</f>
        <v>0</v>
      </c>
    </row>
    <row r="35" spans="1:9" ht="12.75">
      <c r="A35" s="168" t="str">
        <f>IF(ISTEXT('[1]Ark1'!A28),'[1]Ark1'!A28,"")</f>
        <v>Hartveit Lars Rune </v>
      </c>
      <c r="B35" s="168" t="str">
        <f>'[1]Ark1'!B28</f>
        <v>LA8TIA</v>
      </c>
      <c r="C35" s="168" t="str">
        <f>'[1]Ark1'!C28</f>
        <v>M</v>
      </c>
      <c r="D35" s="168" t="str">
        <f>'[1]Ark1'!D28</f>
        <v>SEN</v>
      </c>
      <c r="E35" s="168">
        <f>'[1]Ark1'!E28</f>
        <v>0</v>
      </c>
      <c r="F35" s="168"/>
      <c r="G35" s="157">
        <f>'[1]Ark1'!G28</f>
        <v>43</v>
      </c>
      <c r="H35" s="158">
        <f>'[1]Ark1'!H28</f>
        <v>0</v>
      </c>
      <c r="I35" s="168">
        <f>'[1]Ark1'!I28</f>
        <v>0</v>
      </c>
    </row>
    <row r="36" spans="1:9" ht="12.75">
      <c r="A36" s="168" t="str">
        <f>IF(ISTEXT('[1]Ark1'!A29),'[1]Ark1'!A29,"")</f>
        <v>Hauge Oddvar</v>
      </c>
      <c r="B36" s="168" t="str">
        <f>'[1]Ark1'!B29</f>
        <v>LA2QDA</v>
      </c>
      <c r="C36" s="168" t="str">
        <f>'[1]Ark1'!C29</f>
        <v>M</v>
      </c>
      <c r="D36" s="168" t="str">
        <f>'[1]Ark1'!D29</f>
        <v>VET</v>
      </c>
      <c r="E36" s="168">
        <f>'[1]Ark1'!E29</f>
        <v>0</v>
      </c>
      <c r="F36" s="168"/>
      <c r="G36" s="157">
        <f>'[1]Ark1'!G29</f>
        <v>71</v>
      </c>
      <c r="H36" s="158">
        <f>'[1]Ark1'!H29</f>
        <v>0.15</v>
      </c>
      <c r="I36" s="168">
        <f>'[1]Ark1'!I29</f>
        <v>0</v>
      </c>
    </row>
    <row r="37" spans="1:9" ht="12.75">
      <c r="A37" s="168" t="str">
        <f>IF(ISTEXT('[1]Ark1'!A30),'[1]Ark1'!A30,"")</f>
        <v>Heimdal A Eline</v>
      </c>
      <c r="B37" s="168" t="str">
        <f>'[1]Ark1'!B30</f>
        <v>*</v>
      </c>
      <c r="C37" s="168" t="str">
        <f>'[1]Ark1'!C30</f>
        <v>D</v>
      </c>
      <c r="D37" s="168" t="str">
        <f>'[1]Ark1'!D30</f>
        <v>ST</v>
      </c>
      <c r="E37" s="168">
        <f>'[1]Ark1'!E30</f>
        <v>0</v>
      </c>
      <c r="F37" s="168"/>
      <c r="G37" s="157">
        <f>'[1]Ark1'!G30</f>
        <v>0</v>
      </c>
      <c r="H37" s="158">
        <f>'[1]Ark1'!H30</f>
        <v>0.2</v>
      </c>
      <c r="I37" s="168">
        <f>'[1]Ark1'!I30</f>
        <v>0</v>
      </c>
    </row>
    <row r="38" spans="1:9" ht="12.75">
      <c r="A38" s="168" t="str">
        <f>IF(ISTEXT('[1]Ark1'!A31),'[1]Ark1'!A31,"")</f>
        <v>Heimdal Frøydis</v>
      </c>
      <c r="B38" s="168" t="str">
        <f>'[1]Ark1'!B31</f>
        <v>LA1YM</v>
      </c>
      <c r="C38" s="168" t="str">
        <f>'[1]Ark1'!C31</f>
        <v>D</v>
      </c>
      <c r="D38" s="168" t="str">
        <f>'[1]Ark1'!D31</f>
        <v>VET</v>
      </c>
      <c r="E38" s="168">
        <f>'[1]Ark1'!E31</f>
        <v>0</v>
      </c>
      <c r="F38" s="168"/>
      <c r="G38" s="157">
        <f>'[1]Ark1'!G31</f>
        <v>64</v>
      </c>
      <c r="H38" s="158">
        <f>'[1]Ark1'!H31</f>
        <v>0.25</v>
      </c>
      <c r="I38" s="168">
        <f>'[1]Ark1'!I31</f>
        <v>0</v>
      </c>
    </row>
    <row r="39" spans="1:9" ht="12.75">
      <c r="A39" s="168" t="str">
        <f>IF(ISTEXT('[1]Ark1'!A32),'[1]Ark1'!A32,"")</f>
        <v>Heimdal Knut</v>
      </c>
      <c r="B39" s="168" t="str">
        <f>'[1]Ark1'!B32</f>
        <v>LA6XI</v>
      </c>
      <c r="C39" s="168" t="str">
        <f>'[1]Ark1'!C32</f>
        <v>M</v>
      </c>
      <c r="D39" s="168" t="str">
        <f>'[1]Ark1'!D32</f>
        <v>VET</v>
      </c>
      <c r="E39" s="168">
        <f>'[1]Ark1'!E32</f>
        <v>0</v>
      </c>
      <c r="F39" s="168"/>
      <c r="G39" s="157">
        <f>'[1]Ark1'!G32</f>
        <v>67</v>
      </c>
      <c r="H39" s="158">
        <f>'[1]Ark1'!H32</f>
        <v>0.12</v>
      </c>
      <c r="I39" s="168">
        <f>'[1]Ark1'!I32</f>
        <v>0</v>
      </c>
    </row>
    <row r="40" spans="1:9" ht="12.75">
      <c r="A40" s="168" t="str">
        <f>IF(ISTEXT('[1]Ark1'!A33),'[1]Ark1'!A33,"")</f>
        <v>Henden Gunnar Trældal</v>
      </c>
      <c r="B40" s="168" t="str">
        <f>'[1]Ark1'!B33</f>
        <v>LA4FU</v>
      </c>
      <c r="C40" s="168" t="str">
        <f>'[1]Ark1'!C33</f>
        <v>M</v>
      </c>
      <c r="D40" s="168" t="str">
        <f>'[1]Ark1'!D33</f>
        <v>ST</v>
      </c>
      <c r="E40" s="168">
        <f>'[1]Ark1'!E33</f>
        <v>0</v>
      </c>
      <c r="F40" s="168"/>
      <c r="G40" s="157">
        <f>'[1]Ark1'!G33</f>
        <v>0</v>
      </c>
      <c r="H40" s="158">
        <f>'[1]Ark1'!H33</f>
        <v>0.2</v>
      </c>
      <c r="I40" s="168">
        <f>'[1]Ark1'!I33</f>
        <v>0</v>
      </c>
    </row>
    <row r="41" spans="1:9" ht="12.75">
      <c r="A41" s="168" t="str">
        <f>IF(ISTEXT('[1]Ark1'!A34),'[1]Ark1'!A34,"")</f>
        <v>Herstad Torbjørn</v>
      </c>
      <c r="B41" s="168" t="str">
        <f>'[1]Ark1'!B34</f>
        <v>LA1KF</v>
      </c>
      <c r="C41" s="168" t="str">
        <f>'[1]Ark1'!C34</f>
        <v>M</v>
      </c>
      <c r="D41" s="168" t="str">
        <f>'[1]Ark1'!D34</f>
        <v>VET</v>
      </c>
      <c r="E41" s="168">
        <f>'[1]Ark1'!E34</f>
        <v>0</v>
      </c>
      <c r="F41" s="168"/>
      <c r="G41" s="157">
        <f>'[1]Ark1'!G34</f>
        <v>78</v>
      </c>
      <c r="H41" s="158">
        <f>'[1]Ark1'!H34</f>
        <v>0.2</v>
      </c>
      <c r="I41" s="168">
        <f>'[1]Ark1'!I34</f>
        <v>0</v>
      </c>
    </row>
    <row r="42" spans="1:9" ht="12.75">
      <c r="A42" s="168" t="str">
        <f>IF(ISTEXT('[1]Ark1'!A35),'[1]Ark1'!A35,"")</f>
        <v>Hoffstad Bjørn</v>
      </c>
      <c r="B42" s="168" t="str">
        <f>'[1]Ark1'!B35</f>
        <v>LA7DOA</v>
      </c>
      <c r="C42" s="168" t="str">
        <f>'[1]Ark1'!C35</f>
        <v>M</v>
      </c>
      <c r="D42" s="168" t="str">
        <f>'[1]Ark1'!D35</f>
        <v>ST</v>
      </c>
      <c r="E42" s="168">
        <f>'[1]Ark1'!E35</f>
        <v>0</v>
      </c>
      <c r="F42" s="168"/>
      <c r="G42" s="157">
        <f>'[1]Ark1'!G35</f>
        <v>0</v>
      </c>
      <c r="H42" s="158">
        <f>'[1]Ark1'!H35</f>
        <v>0.2</v>
      </c>
      <c r="I42" s="168">
        <f>'[1]Ark1'!I35</f>
        <v>0</v>
      </c>
    </row>
    <row r="43" spans="1:9" ht="12.75">
      <c r="A43" s="168" t="str">
        <f>IF(ISTEXT('[1]Ark1'!A36),'[1]Ark1'!A36,"")</f>
        <v>Holter Nicolai Kiær</v>
      </c>
      <c r="B43" s="168" t="str">
        <f>'[1]Ark1'!B36</f>
        <v>LA5CH</v>
      </c>
      <c r="C43" s="168" t="str">
        <f>'[1]Ark1'!C36</f>
        <v>M</v>
      </c>
      <c r="D43" s="168" t="str">
        <f>'[1]Ark1'!D36</f>
        <v>ST</v>
      </c>
      <c r="E43" s="168">
        <f>'[1]Ark1'!E36</f>
        <v>0</v>
      </c>
      <c r="F43" s="168"/>
      <c r="G43" s="157">
        <f>'[1]Ark1'!G36</f>
        <v>0</v>
      </c>
      <c r="H43" s="158">
        <f>'[1]Ark1'!H36</f>
        <v>0.2</v>
      </c>
      <c r="I43" s="168">
        <f>'[1]Ark1'!I36</f>
        <v>0</v>
      </c>
    </row>
    <row r="44" spans="1:9" ht="12.75">
      <c r="A44" s="168" t="str">
        <f>IF(ISTEXT('[1]Ark1'!A37),'[1]Ark1'!A37,"")</f>
        <v>Holthe Ole</v>
      </c>
      <c r="B44" s="168" t="str">
        <f>'[1]Ark1'!B37</f>
        <v>LA3QG</v>
      </c>
      <c r="C44" s="168" t="str">
        <f>'[1]Ark1'!C37</f>
        <v>M</v>
      </c>
      <c r="D44" s="168" t="str">
        <f>'[1]Ark1'!D37</f>
        <v>VET</v>
      </c>
      <c r="E44" s="168">
        <f>'[1]Ark1'!E37</f>
        <v>0</v>
      </c>
      <c r="F44" s="168"/>
      <c r="G44" s="157">
        <f>'[1]Ark1'!G37</f>
        <v>85</v>
      </c>
      <c r="H44" s="158">
        <f>'[1]Ark1'!H37</f>
        <v>0.25</v>
      </c>
      <c r="I44" s="168">
        <f>'[1]Ark1'!I37</f>
        <v>0</v>
      </c>
    </row>
    <row r="45" spans="1:9" ht="12.75">
      <c r="A45" s="168" t="str">
        <f>IF(ISTEXT('[1]Ark1'!A38),'[1]Ark1'!A38,"")</f>
        <v>Indrebø Håvard</v>
      </c>
      <c r="B45" s="168" t="str">
        <f>'[1]Ark1'!B38</f>
        <v>LB8ME</v>
      </c>
      <c r="C45" s="168" t="str">
        <f>'[1]Ark1'!C38</f>
        <v>M</v>
      </c>
      <c r="D45" s="168" t="str">
        <f>'[1]Ark1'!D38</f>
        <v>SEN</v>
      </c>
      <c r="E45" s="168">
        <f>'[1]Ark1'!E38</f>
        <v>0</v>
      </c>
      <c r="F45" s="168"/>
      <c r="G45" s="157">
        <f>'[1]Ark1'!G38</f>
        <v>27</v>
      </c>
      <c r="H45" s="158">
        <f>'[1]Ark1'!H38</f>
        <v>0</v>
      </c>
      <c r="I45" s="168">
        <f>'[1]Ark1'!I38</f>
        <v>0</v>
      </c>
    </row>
    <row r="46" spans="1:9" ht="12.75">
      <c r="A46" s="168" t="str">
        <f>IF(ISTEXT('[1]Ark1'!A39),'[1]Ark1'!A39,"")</f>
        <v>Indrebø Ragnar</v>
      </c>
      <c r="B46" s="168" t="str">
        <f>'[1]Ark1'!B39</f>
        <v>LA4XT</v>
      </c>
      <c r="C46" s="168" t="str">
        <f>'[1]Ark1'!C39</f>
        <v>M</v>
      </c>
      <c r="D46" s="168" t="str">
        <f>'[1]Ark1'!D39</f>
        <v>OT</v>
      </c>
      <c r="E46" s="168">
        <f>'[1]Ark1'!E39</f>
        <v>0</v>
      </c>
      <c r="F46" s="168"/>
      <c r="G46" s="157">
        <f>'[1]Ark1'!G39</f>
        <v>55</v>
      </c>
      <c r="H46" s="158">
        <f>'[1]Ark1'!H39</f>
        <v>0.06</v>
      </c>
      <c r="I46" s="168">
        <f>'[1]Ark1'!I39</f>
        <v>0</v>
      </c>
    </row>
    <row r="47" spans="1:9" ht="12.75">
      <c r="A47" s="168" t="str">
        <f>IF(ISTEXT('[1]Ark1'!A40),'[1]Ark1'!A40,"")</f>
        <v>Johansen Arnt R</v>
      </c>
      <c r="B47" s="168" t="str">
        <f>'[1]Ark1'!B40</f>
        <v>*</v>
      </c>
      <c r="C47" s="168" t="str">
        <f>'[1]Ark1'!C40</f>
        <v>M</v>
      </c>
      <c r="D47" s="168" t="str">
        <f>'[1]Ark1'!D40</f>
        <v>S</v>
      </c>
      <c r="E47" s="168">
        <f>'[1]Ark1'!E40</f>
        <v>0</v>
      </c>
      <c r="F47" s="168"/>
      <c r="G47" s="157">
        <f>'[1]Ark1'!G40</f>
        <v>43</v>
      </c>
      <c r="H47" s="158">
        <f>'[1]Ark1'!H40</f>
        <v>0</v>
      </c>
      <c r="I47" s="168">
        <f>'[1]Ark1'!I40</f>
        <v>0</v>
      </c>
    </row>
    <row r="48" spans="1:9" ht="12.75">
      <c r="A48" s="168" t="str">
        <f>IF(ISTEXT('[1]Ark1'!A41),'[1]Ark1'!A41,"")</f>
        <v>Johansen Stein W</v>
      </c>
      <c r="B48" s="168" t="str">
        <f>'[1]Ark1'!B41</f>
        <v>LA3ST</v>
      </c>
      <c r="C48" s="168" t="str">
        <f>'[1]Ark1'!C41</f>
        <v>M</v>
      </c>
      <c r="D48" s="168" t="str">
        <f>'[1]Ark1'!D41</f>
        <v>VET</v>
      </c>
      <c r="E48" s="168">
        <f>'[1]Ark1'!E41</f>
        <v>0</v>
      </c>
      <c r="F48" s="168"/>
      <c r="G48" s="157">
        <f>'[1]Ark1'!G41</f>
        <v>62</v>
      </c>
      <c r="H48" s="158">
        <f>'[1]Ark1'!H41</f>
        <v>0.09</v>
      </c>
      <c r="I48" s="168">
        <f>'[1]Ark1'!I41</f>
        <v>0</v>
      </c>
    </row>
    <row r="49" spans="1:9" ht="12.75">
      <c r="A49" s="168" t="str">
        <f>IF(ISTEXT('[1]Ark1'!A42),'[1]Ark1'!A42,"")</f>
        <v>Kaiser Henrik</v>
      </c>
      <c r="B49" s="168" t="str">
        <f>'[1]Ark1'!B42</f>
        <v>*</v>
      </c>
      <c r="C49" s="168" t="str">
        <f>'[1]Ark1'!C42</f>
        <v>M</v>
      </c>
      <c r="D49" s="168" t="str">
        <f>'[1]Ark1'!D42</f>
        <v>ST</v>
      </c>
      <c r="E49" s="168">
        <f>'[1]Ark1'!E42</f>
        <v>0</v>
      </c>
      <c r="F49" s="168"/>
      <c r="G49" s="157">
        <f>'[1]Ark1'!G42</f>
        <v>0</v>
      </c>
      <c r="H49" s="158">
        <f>'[1]Ark1'!H42</f>
        <v>0.2</v>
      </c>
      <c r="I49" s="168">
        <f>'[1]Ark1'!I42</f>
        <v>0</v>
      </c>
    </row>
    <row r="50" spans="1:9" ht="12.75">
      <c r="A50" s="168" t="str">
        <f>IF(ISTEXT('[1]Ark1'!A43),'[1]Ark1'!A43,"")</f>
        <v>Kaiser Martin</v>
      </c>
      <c r="B50" s="168" t="str">
        <f>'[1]Ark1'!B43</f>
        <v>*</v>
      </c>
      <c r="C50" s="168" t="str">
        <f>'[1]Ark1'!C43</f>
        <v>M</v>
      </c>
      <c r="D50" s="168" t="str">
        <f>'[1]Ark1'!D43</f>
        <v>ST</v>
      </c>
      <c r="E50" s="168">
        <f>'[1]Ark1'!E43</f>
        <v>0</v>
      </c>
      <c r="F50" s="168"/>
      <c r="G50" s="157">
        <f>'[1]Ark1'!G43</f>
        <v>0</v>
      </c>
      <c r="H50" s="158">
        <f>'[1]Ark1'!H43</f>
        <v>0.2</v>
      </c>
      <c r="I50" s="168">
        <f>'[1]Ark1'!I43</f>
        <v>0</v>
      </c>
    </row>
    <row r="51" spans="1:9" ht="12.75">
      <c r="A51" s="168" t="str">
        <f>IF(ISTEXT('[1]Ark1'!A44),'[1]Ark1'!A44,"")</f>
        <v>Kaiser Stine</v>
      </c>
      <c r="B51" s="168" t="str">
        <f>'[1]Ark1'!B44</f>
        <v>*</v>
      </c>
      <c r="C51" s="168" t="str">
        <f>'[1]Ark1'!C44</f>
        <v>D</v>
      </c>
      <c r="D51" s="168" t="str">
        <f>'[1]Ark1'!D44</f>
        <v>SEN</v>
      </c>
      <c r="E51" s="168">
        <f>'[1]Ark1'!E44</f>
        <v>0</v>
      </c>
      <c r="F51" s="168"/>
      <c r="G51" s="157">
        <f>'[1]Ark1'!G44</f>
        <v>40</v>
      </c>
      <c r="H51" s="158">
        <f>'[1]Ark1'!H44</f>
        <v>0.1</v>
      </c>
      <c r="I51" s="168" t="str">
        <f>'[1]Ark1'!I44</f>
        <v>Sturla IF</v>
      </c>
    </row>
    <row r="52" spans="1:9" ht="12.75">
      <c r="A52" s="168" t="str">
        <f>IF(ISTEXT('[1]Ark1'!A45),'[1]Ark1'!A45,"")</f>
        <v>Kaiser Thomas</v>
      </c>
      <c r="B52" s="168" t="str">
        <f>'[1]Ark1'!B45</f>
        <v>LA0HO</v>
      </c>
      <c r="C52" s="168" t="str">
        <f>'[1]Ark1'!C45</f>
        <v>M</v>
      </c>
      <c r="D52" s="168" t="str">
        <f>'[1]Ark1'!D45</f>
        <v>OT</v>
      </c>
      <c r="E52" s="168">
        <f>'[1]Ark1'!E45</f>
        <v>0</v>
      </c>
      <c r="F52" s="168"/>
      <c r="G52" s="157">
        <f>'[1]Ark1'!G45</f>
        <v>47</v>
      </c>
      <c r="H52" s="158">
        <f>'[1]Ark1'!H45</f>
        <v>0.03</v>
      </c>
      <c r="I52" s="168" t="str">
        <f>'[1]Ark1'!I45</f>
        <v>Sturla IF</v>
      </c>
    </row>
    <row r="53" spans="1:9" ht="12.75">
      <c r="A53" s="168" t="str">
        <f>IF(ISTEXT('[1]Ark1'!A46),'[1]Ark1'!A46,"")</f>
        <v>Karijord Johannes</v>
      </c>
      <c r="B53" s="168" t="str">
        <f>'[1]Ark1'!B46</f>
        <v>LA6IU</v>
      </c>
      <c r="C53" s="168" t="str">
        <f>'[1]Ark1'!C46</f>
        <v>M</v>
      </c>
      <c r="D53" s="168" t="str">
        <f>'[1]Ark1'!D46</f>
        <v>SEN</v>
      </c>
      <c r="E53" s="168">
        <f>'[1]Ark1'!E46</f>
        <v>0</v>
      </c>
      <c r="F53" s="168"/>
      <c r="G53" s="157">
        <f>'[1]Ark1'!G46</f>
        <v>45</v>
      </c>
      <c r="H53" s="158">
        <f>'[1]Ark1'!H46</f>
        <v>0.03</v>
      </c>
      <c r="I53" s="168">
        <f>'[1]Ark1'!I46</f>
        <v>0</v>
      </c>
    </row>
    <row r="54" spans="1:9" ht="12.75">
      <c r="A54" s="168" t="str">
        <f>IF(ISTEXT('[1]Ark1'!A47),'[1]Ark1'!A47,"")</f>
        <v>Karlsen Joacim</v>
      </c>
      <c r="B54" s="168" t="str">
        <f>'[1]Ark1'!B47</f>
        <v>*</v>
      </c>
      <c r="C54" s="168" t="str">
        <f>'[1]Ark1'!C47</f>
        <v>M</v>
      </c>
      <c r="D54" s="168" t="str">
        <f>'[1]Ark1'!D47</f>
        <v>SEN</v>
      </c>
      <c r="E54" s="168">
        <f>'[1]Ark1'!E47</f>
        <v>0</v>
      </c>
      <c r="F54" s="168"/>
      <c r="G54" s="157">
        <f>'[1]Ark1'!G47</f>
        <v>34</v>
      </c>
      <c r="H54" s="158">
        <f>'[1]Ark1'!H47</f>
        <v>0</v>
      </c>
      <c r="I54" s="168">
        <f>'[1]Ark1'!I47</f>
        <v>0</v>
      </c>
    </row>
    <row r="55" spans="1:9" ht="12.75">
      <c r="A55" s="168" t="str">
        <f>IF(ISTEXT('[1]Ark1'!A48),'[1]Ark1'!A48,"")</f>
        <v>Karlsson Torstein</v>
      </c>
      <c r="B55" s="168" t="str">
        <f>'[1]Ark1'!B48</f>
        <v>LA1AKA</v>
      </c>
      <c r="C55" s="168" t="str">
        <f>'[1]Ark1'!C48</f>
        <v>M</v>
      </c>
      <c r="D55" s="168" t="str">
        <f>'[1]Ark1'!D48</f>
        <v>SEN</v>
      </c>
      <c r="E55" s="168">
        <f>'[1]Ark1'!E48</f>
        <v>0</v>
      </c>
      <c r="F55" s="168"/>
      <c r="G55" s="157">
        <f>'[1]Ark1'!G48</f>
        <v>36</v>
      </c>
      <c r="H55" s="158">
        <f>'[1]Ark1'!H48</f>
        <v>0</v>
      </c>
      <c r="I55" s="168">
        <f>'[1]Ark1'!I48</f>
        <v>0</v>
      </c>
    </row>
    <row r="56" spans="1:9" ht="12.75">
      <c r="A56" s="168" t="str">
        <f>IF(ISTEXT('[1]Ark1'!A49),'[1]Ark1'!A49,"")</f>
        <v>Kopstad Raymond</v>
      </c>
      <c r="B56" s="168" t="str">
        <f>'[1]Ark1'!B49</f>
        <v>*</v>
      </c>
      <c r="C56" s="168" t="str">
        <f>'[1]Ark1'!C49</f>
        <v>M</v>
      </c>
      <c r="D56" s="168" t="str">
        <f>'[1]Ark1'!D49</f>
        <v>ST</v>
      </c>
      <c r="E56" s="168">
        <f>'[1]Ark1'!E49</f>
        <v>0</v>
      </c>
      <c r="F56" s="168"/>
      <c r="G56" s="157">
        <f>'[1]Ark1'!G49</f>
        <v>0</v>
      </c>
      <c r="H56" s="158">
        <f>'[1]Ark1'!H49</f>
        <v>0.2</v>
      </c>
      <c r="I56" s="168">
        <f>'[1]Ark1'!I49</f>
        <v>0</v>
      </c>
    </row>
    <row r="57" spans="1:9" ht="12.75">
      <c r="A57" s="168" t="str">
        <f>IF(ISTEXT('[1]Ark1'!A50),'[1]Ark1'!A50,"")</f>
        <v>Koren Jørgen William</v>
      </c>
      <c r="B57" s="168" t="str">
        <f>'[1]Ark1'!B50</f>
        <v>LA6JM</v>
      </c>
      <c r="C57" s="168" t="str">
        <f>'[1]Ark1'!C50</f>
        <v>M</v>
      </c>
      <c r="D57" s="168" t="str">
        <f>'[1]Ark1'!D50</f>
        <v>ST</v>
      </c>
      <c r="E57" s="168">
        <f>'[1]Ark1'!E50</f>
        <v>0</v>
      </c>
      <c r="F57" s="168"/>
      <c r="G57" s="157">
        <f>'[1]Ark1'!G50</f>
        <v>0</v>
      </c>
      <c r="H57" s="158">
        <f>'[1]Ark1'!H50</f>
        <v>0.2</v>
      </c>
      <c r="I57" s="168">
        <f>'[1]Ark1'!I50</f>
        <v>0</v>
      </c>
    </row>
    <row r="58" spans="1:9" ht="12.75">
      <c r="A58" s="168" t="str">
        <f>IF(ISTEXT('[1]Ark1'!A51),'[1]Ark1'!A51,"")</f>
        <v>Kristiansen Rolf M</v>
      </c>
      <c r="B58" s="168" t="str">
        <f>'[1]Ark1'!B51</f>
        <v>LA9RRA</v>
      </c>
      <c r="C58" s="168" t="str">
        <f>'[1]Ark1'!C51</f>
        <v>M</v>
      </c>
      <c r="D58" s="168" t="str">
        <f>'[1]Ark1'!D51</f>
        <v>VET</v>
      </c>
      <c r="E58" s="168">
        <f>'[1]Ark1'!E51</f>
        <v>0</v>
      </c>
      <c r="F58" s="168"/>
      <c r="G58" s="157">
        <f>'[1]Ark1'!G51</f>
        <v>70</v>
      </c>
      <c r="H58" s="158">
        <f>'[1]Ark1'!H51</f>
        <v>0.15</v>
      </c>
      <c r="I58" s="168">
        <f>'[1]Ark1'!I51</f>
        <v>0</v>
      </c>
    </row>
    <row r="59" spans="1:9" ht="12.75">
      <c r="A59" s="168" t="str">
        <f>IF(ISTEXT('[1]Ark1'!A52),'[1]Ark1'!A52,"")</f>
        <v>Krotseng Tor</v>
      </c>
      <c r="B59" s="168" t="str">
        <f>'[1]Ark1'!B52</f>
        <v>LA1KIA</v>
      </c>
      <c r="C59" s="168" t="str">
        <f>'[1]Ark1'!C52</f>
        <v>M</v>
      </c>
      <c r="D59" s="168" t="str">
        <f>'[1]Ark1'!D52</f>
        <v>ST</v>
      </c>
      <c r="E59" s="168">
        <f>'[1]Ark1'!E52</f>
        <v>0</v>
      </c>
      <c r="F59" s="168"/>
      <c r="G59" s="157">
        <f>'[1]Ark1'!G52</f>
        <v>0</v>
      </c>
      <c r="H59" s="158">
        <f>'[1]Ark1'!H52</f>
        <v>0.2</v>
      </c>
      <c r="I59" s="168">
        <f>'[1]Ark1'!I52</f>
        <v>0</v>
      </c>
    </row>
    <row r="60" spans="1:9" ht="12.75">
      <c r="A60" s="168" t="str">
        <f>IF(ISTEXT('[1]Ark1'!A53),'[1]Ark1'!A53,"")</f>
        <v>Larsen Per Erik</v>
      </c>
      <c r="B60" s="168">
        <f>'[1]Ark1'!B53</f>
        <v>0</v>
      </c>
      <c r="C60" s="168" t="str">
        <f>'[1]Ark1'!C53</f>
        <v>M</v>
      </c>
      <c r="D60" s="168" t="str">
        <f>'[1]Ark1'!D53</f>
        <v>OT</v>
      </c>
      <c r="E60" s="168">
        <f>'[1]Ark1'!E53</f>
        <v>0</v>
      </c>
      <c r="F60" s="168"/>
      <c r="G60" s="157">
        <f>'[1]Ark1'!G53</f>
        <v>45</v>
      </c>
      <c r="H60" s="158">
        <f>'[1]Ark1'!H53</f>
        <v>0.03</v>
      </c>
      <c r="I60" s="168" t="str">
        <f>'[1]Ark1'!I53</f>
        <v>Sandefjord OK</v>
      </c>
    </row>
    <row r="61" spans="1:9" ht="12.75">
      <c r="A61" s="168" t="str">
        <f>IF(ISTEXT('[1]Ark1'!A54),'[1]Ark1'!A54,"")</f>
        <v>Lillehaug Ola</v>
      </c>
      <c r="B61" s="168" t="str">
        <f>'[1]Ark1'!B54</f>
        <v>*</v>
      </c>
      <c r="C61" s="168" t="str">
        <f>'[1]Ark1'!C54</f>
        <v>M</v>
      </c>
      <c r="D61" s="168" t="str">
        <f>'[1]Ark1'!D54</f>
        <v>ST</v>
      </c>
      <c r="E61" s="168">
        <f>'[1]Ark1'!E54</f>
        <v>0</v>
      </c>
      <c r="F61" s="168"/>
      <c r="G61" s="157">
        <f>'[1]Ark1'!G54</f>
        <v>0</v>
      </c>
      <c r="H61" s="158">
        <f>'[1]Ark1'!H54</f>
        <v>0.2</v>
      </c>
      <c r="I61" s="168">
        <f>'[1]Ark1'!I54</f>
        <v>0</v>
      </c>
    </row>
    <row r="62" spans="1:9" ht="12.75">
      <c r="A62" s="168" t="str">
        <f>IF(ISTEXT('[1]Ark1'!A55),'[1]Ark1'!A55,"")</f>
        <v>Lærum Bjørn</v>
      </c>
      <c r="B62" s="168" t="str">
        <f>'[1]Ark1'!B55</f>
        <v>LA8WY</v>
      </c>
      <c r="C62" s="168" t="str">
        <f>'[1]Ark1'!C55</f>
        <v>M</v>
      </c>
      <c r="D62" s="168" t="str">
        <f>'[1]Ark1'!D55</f>
        <v>VET</v>
      </c>
      <c r="E62" s="168">
        <f>'[1]Ark1'!E55</f>
        <v>0</v>
      </c>
      <c r="F62" s="168"/>
      <c r="G62" s="157">
        <f>'[1]Ark1'!G55</f>
        <v>66</v>
      </c>
      <c r="H62" s="158">
        <f>'[1]Ark1'!H55</f>
        <v>0.12</v>
      </c>
      <c r="I62" s="168">
        <f>'[1]Ark1'!I55</f>
        <v>0</v>
      </c>
    </row>
    <row r="63" spans="1:9" ht="12.75">
      <c r="A63" s="168" t="str">
        <f>IF(ISTEXT('[1]Ark1'!A56),'[1]Ark1'!A56,"")</f>
        <v>Løvlien Tore</v>
      </c>
      <c r="B63" s="168" t="str">
        <f>'[1]Ark1'!B56</f>
        <v>*</v>
      </c>
      <c r="C63" s="168" t="str">
        <f>'[1]Ark1'!C56</f>
        <v>M</v>
      </c>
      <c r="D63" s="168" t="str">
        <f>'[1]Ark1'!D56</f>
        <v>ST</v>
      </c>
      <c r="E63" s="168">
        <f>'[1]Ark1'!E56</f>
        <v>0</v>
      </c>
      <c r="F63" s="168"/>
      <c r="G63" s="157">
        <f>'[1]Ark1'!G56</f>
        <v>0</v>
      </c>
      <c r="H63" s="158">
        <f>'[1]Ark1'!H56</f>
        <v>0.2</v>
      </c>
      <c r="I63" s="168">
        <f>'[1]Ark1'!I56</f>
        <v>0</v>
      </c>
    </row>
    <row r="64" spans="1:9" ht="12.75">
      <c r="A64" s="168" t="str">
        <f>IF(ISTEXT('[1]Ark1'!A57),'[1]Ark1'!A57,"")</f>
        <v>Moen Ole-Kristian</v>
      </c>
      <c r="B64" s="168" t="str">
        <f>'[1]Ark1'!B57</f>
        <v>LA4YRA</v>
      </c>
      <c r="C64" s="168" t="str">
        <f>'[1]Ark1'!C57</f>
        <v>M</v>
      </c>
      <c r="D64" s="168" t="str">
        <f>'[1]Ark1'!D57</f>
        <v>SEN</v>
      </c>
      <c r="E64" s="168">
        <f>'[1]Ark1'!E57</f>
        <v>0</v>
      </c>
      <c r="F64" s="168"/>
      <c r="G64" s="157">
        <f>'[1]Ark1'!G57</f>
        <v>23</v>
      </c>
      <c r="H64" s="158">
        <f>'[1]Ark1'!H57</f>
        <v>0</v>
      </c>
      <c r="I64" s="168">
        <f>'[1]Ark1'!I57</f>
        <v>0</v>
      </c>
    </row>
    <row r="65" spans="1:9" ht="12.75">
      <c r="A65" s="168" t="str">
        <f>IF(ISTEXT('[1]Ark1'!A58),'[1]Ark1'!A58,"")</f>
        <v>Moen Steinar</v>
      </c>
      <c r="B65" s="168" t="str">
        <f>'[1]Ark1'!B58</f>
        <v>LA5OM</v>
      </c>
      <c r="C65" s="168" t="str">
        <f>'[1]Ark1'!C58</f>
        <v>M</v>
      </c>
      <c r="D65" s="168" t="str">
        <f>'[1]Ark1'!D58</f>
        <v>VET</v>
      </c>
      <c r="E65" s="168">
        <f>'[1]Ark1'!E58</f>
        <v>0</v>
      </c>
      <c r="F65" s="168"/>
      <c r="G65" s="157">
        <f>'[1]Ark1'!G58</f>
        <v>61</v>
      </c>
      <c r="H65" s="158">
        <f>'[1]Ark1'!H58</f>
        <v>0.09</v>
      </c>
      <c r="I65" s="168">
        <f>'[1]Ark1'!I58</f>
        <v>0</v>
      </c>
    </row>
    <row r="66" spans="1:9" ht="12.75">
      <c r="A66" s="168" t="str">
        <f>IF(ISTEXT('[1]Ark1'!A59),'[1]Ark1'!A59,"")</f>
        <v>Morgan Nicholas</v>
      </c>
      <c r="B66" s="168" t="str">
        <f>'[1]Ark1'!B59</f>
        <v>*</v>
      </c>
      <c r="C66" s="168" t="str">
        <f>'[1]Ark1'!C59</f>
        <v>M</v>
      </c>
      <c r="D66" s="168" t="str">
        <f>'[1]Ark1'!D59</f>
        <v>SEN</v>
      </c>
      <c r="E66" s="168">
        <f>'[1]Ark1'!E59</f>
        <v>0</v>
      </c>
      <c r="F66" s="168"/>
      <c r="G66" s="157">
        <f>'[1]Ark1'!G59</f>
        <v>31</v>
      </c>
      <c r="H66" s="158">
        <f>'[1]Ark1'!H59</f>
        <v>0</v>
      </c>
      <c r="I66" s="168" t="str">
        <f>'[1]Ark1'!I59</f>
        <v>Tyrving</v>
      </c>
    </row>
    <row r="67" spans="1:9" ht="12.75">
      <c r="A67" s="168" t="str">
        <f>IF(ISTEXT('[1]Ark1'!A60),'[1]Ark1'!A60,"")</f>
        <v>Myrnes Sveinung</v>
      </c>
      <c r="B67" s="168" t="str">
        <f>'[1]Ark1'!B60</f>
        <v>*</v>
      </c>
      <c r="C67" s="168" t="str">
        <f>'[1]Ark1'!C60</f>
        <v>M</v>
      </c>
      <c r="D67" s="168" t="str">
        <f>'[1]Ark1'!D60</f>
        <v>OT</v>
      </c>
      <c r="E67" s="168">
        <f>'[1]Ark1'!E60</f>
        <v>0</v>
      </c>
      <c r="F67" s="168"/>
      <c r="G67" s="157">
        <f>'[1]Ark1'!G60</f>
        <v>57</v>
      </c>
      <c r="H67" s="158">
        <f>'[1]Ark1'!H60</f>
        <v>0.06</v>
      </c>
      <c r="I67" s="168">
        <f>'[1]Ark1'!I60</f>
        <v>0</v>
      </c>
    </row>
    <row r="68" spans="1:9" ht="12.75">
      <c r="A68" s="168" t="str">
        <f>IF(ISTEXT('[1]Ark1'!A61),'[1]Ark1'!A61,"")</f>
        <v>Nilsen Terje</v>
      </c>
      <c r="B68" s="168" t="str">
        <f>'[1]Ark1'!B61</f>
        <v>LA3SBA</v>
      </c>
      <c r="C68" s="168" t="str">
        <f>'[1]Ark1'!C61</f>
        <v>M</v>
      </c>
      <c r="D68" s="168" t="str">
        <f>'[1]Ark1'!D61</f>
        <v>ST</v>
      </c>
      <c r="E68" s="168">
        <f>'[1]Ark1'!E61</f>
        <v>0</v>
      </c>
      <c r="F68" s="168"/>
      <c r="G68" s="157">
        <f>'[1]Ark1'!G61</f>
        <v>0</v>
      </c>
      <c r="H68" s="158">
        <f>'[1]Ark1'!H61</f>
        <v>0.2</v>
      </c>
      <c r="I68" s="168">
        <f>'[1]Ark1'!I61</f>
        <v>0</v>
      </c>
    </row>
    <row r="69" spans="1:9" ht="12.75">
      <c r="A69" s="168" t="str">
        <f>IF(ISTEXT('[1]Ark1'!A62),'[1]Ark1'!A62,"")</f>
        <v>Olsen Endre</v>
      </c>
      <c r="B69" s="168" t="str">
        <f>'[1]Ark1'!B62</f>
        <v>*</v>
      </c>
      <c r="C69" s="168" t="str">
        <f>'[1]Ark1'!C62</f>
        <v>M</v>
      </c>
      <c r="D69" s="168" t="str">
        <f>'[1]Ark1'!D62</f>
        <v>ST</v>
      </c>
      <c r="E69" s="168">
        <f>'[1]Ark1'!E62</f>
        <v>0</v>
      </c>
      <c r="F69" s="168"/>
      <c r="G69" s="157">
        <f>'[1]Ark1'!G62</f>
        <v>10</v>
      </c>
      <c r="H69" s="158">
        <f>'[1]Ark1'!H62</f>
        <v>0.2</v>
      </c>
      <c r="I69" s="168">
        <f>'[1]Ark1'!I62</f>
        <v>0</v>
      </c>
    </row>
    <row r="70" spans="1:9" ht="12.75">
      <c r="A70" s="168" t="str">
        <f>IF(ISTEXT('[1]Ark1'!A63),'[1]Ark1'!A63,"")</f>
        <v>Olsen Simen</v>
      </c>
      <c r="B70" s="168" t="str">
        <f>'[1]Ark1'!B63</f>
        <v>*</v>
      </c>
      <c r="C70" s="168" t="str">
        <f>'[1]Ark1'!C63</f>
        <v>M</v>
      </c>
      <c r="D70" s="168" t="str">
        <f>'[1]Ark1'!D63</f>
        <v>T</v>
      </c>
      <c r="E70" s="168">
        <f>'[1]Ark1'!E63</f>
        <v>0</v>
      </c>
      <c r="F70" s="168"/>
      <c r="G70" s="157">
        <f>'[1]Ark1'!G63</f>
        <v>13</v>
      </c>
      <c r="H70" s="158">
        <f>'[1]Ark1'!H63</f>
        <v>0.15</v>
      </c>
      <c r="I70" s="168">
        <f>'[1]Ark1'!I63</f>
        <v>0</v>
      </c>
    </row>
    <row r="71" spans="1:9" ht="12.75">
      <c r="A71" s="168" t="str">
        <f>IF(ISTEXT('[1]Ark1'!A64),'[1]Ark1'!A64,"")</f>
        <v>Olsen Svein</v>
      </c>
      <c r="B71" s="168" t="str">
        <f>'[1]Ark1'!B64</f>
        <v>LA6KCA</v>
      </c>
      <c r="C71" s="168" t="str">
        <f>'[1]Ark1'!C64</f>
        <v>M</v>
      </c>
      <c r="D71" s="168" t="str">
        <f>'[1]Ark1'!D64</f>
        <v>OT</v>
      </c>
      <c r="E71" s="168">
        <f>'[1]Ark1'!E64</f>
        <v>0</v>
      </c>
      <c r="F71" s="168"/>
      <c r="G71" s="157">
        <f>'[1]Ark1'!G64</f>
        <v>49</v>
      </c>
      <c r="H71" s="158">
        <f>'[1]Ark1'!H64</f>
        <v>0.03</v>
      </c>
      <c r="I71" s="168">
        <f>'[1]Ark1'!I64</f>
        <v>0</v>
      </c>
    </row>
    <row r="72" spans="1:9" ht="12.75">
      <c r="A72" s="168" t="str">
        <f>IF(ISTEXT('[1]Ark1'!A65),'[1]Ark1'!A65,"")</f>
        <v>Ranje August</v>
      </c>
      <c r="B72" s="168">
        <f>'[1]Ark1'!B65</f>
        <v>0</v>
      </c>
      <c r="C72" s="168" t="str">
        <f>'[1]Ark1'!C65</f>
        <v>M</v>
      </c>
      <c r="D72" s="168" t="str">
        <f>'[1]Ark1'!D65</f>
        <v>YJ</v>
      </c>
      <c r="E72" s="168">
        <f>'[1]Ark1'!E65</f>
        <v>0</v>
      </c>
      <c r="F72" s="168"/>
      <c r="G72" s="157">
        <f>'[1]Ark1'!G65</f>
        <v>14</v>
      </c>
      <c r="H72" s="158">
        <f>'[1]Ark1'!H65</f>
        <v>0.15</v>
      </c>
      <c r="I72" s="168">
        <f>'[1]Ark1'!I65</f>
        <v>0</v>
      </c>
    </row>
    <row r="73" spans="1:9" ht="12.75">
      <c r="A73" s="168" t="str">
        <f>IF(ISTEXT('[1]Ark1'!A66),'[1]Ark1'!A66,"")</f>
        <v>Ring Ellen</v>
      </c>
      <c r="B73" s="168" t="str">
        <f>'[1]Ark1'!B66</f>
        <v>*</v>
      </c>
      <c r="C73" s="168" t="str">
        <f>'[1]Ark1'!C66</f>
        <v>M</v>
      </c>
      <c r="D73" s="168" t="str">
        <f>'[1]Ark1'!D66</f>
        <v>SEN</v>
      </c>
      <c r="E73" s="168">
        <f>'[1]Ark1'!E66</f>
        <v>0</v>
      </c>
      <c r="F73" s="168"/>
      <c r="G73" s="157">
        <f>'[1]Ark1'!G66</f>
        <v>43</v>
      </c>
      <c r="H73" s="158">
        <f>'[1]Ark1'!H66</f>
        <v>0</v>
      </c>
      <c r="I73" s="168">
        <f>'[1]Ark1'!I66</f>
        <v>0</v>
      </c>
    </row>
    <row r="74" spans="1:9" ht="12.75">
      <c r="A74" s="168" t="str">
        <f>IF(ISTEXT('[1]Ark1'!A67),'[1]Ark1'!A67,"")</f>
        <v>Ring Laila</v>
      </c>
      <c r="B74" s="168" t="str">
        <f>'[1]Ark1'!B67</f>
        <v>LA6VEA</v>
      </c>
      <c r="C74" s="168" t="str">
        <f>'[1]Ark1'!C67</f>
        <v>D</v>
      </c>
      <c r="D74" s="168" t="str">
        <f>'[1]Ark1'!D67</f>
        <v>VET</v>
      </c>
      <c r="E74" s="168">
        <f>'[1]Ark1'!E67</f>
        <v>0</v>
      </c>
      <c r="F74" s="168"/>
      <c r="G74" s="157">
        <f>'[1]Ark1'!G67</f>
        <v>67</v>
      </c>
      <c r="H74" s="158">
        <f>'[1]Ark1'!H67</f>
        <v>0.3</v>
      </c>
      <c r="I74" s="168">
        <f>'[1]Ark1'!I67</f>
        <v>0</v>
      </c>
    </row>
    <row r="75" spans="1:9" ht="12.75">
      <c r="A75" s="168" t="str">
        <f>IF(ISTEXT('[1]Ark1'!A68),'[1]Ark1'!A68,"")</f>
        <v>Ringdal Gunnar</v>
      </c>
      <c r="B75" s="168" t="str">
        <f>'[1]Ark1'!B68</f>
        <v>LA1HRA</v>
      </c>
      <c r="C75" s="168" t="str">
        <f>'[1]Ark1'!C68</f>
        <v>M</v>
      </c>
      <c r="D75" s="168" t="str">
        <f>'[1]Ark1'!D68</f>
        <v>VET</v>
      </c>
      <c r="E75" s="168">
        <f>'[1]Ark1'!E68</f>
        <v>0</v>
      </c>
      <c r="F75" s="168"/>
      <c r="G75" s="157">
        <f>'[1]Ark1'!G68</f>
        <v>71</v>
      </c>
      <c r="H75" s="158">
        <f>'[1]Ark1'!H68</f>
        <v>0.15</v>
      </c>
      <c r="I75" s="168">
        <f>'[1]Ark1'!I68</f>
        <v>0</v>
      </c>
    </row>
    <row r="76" spans="1:9" ht="12.75">
      <c r="A76" s="168" t="str">
        <f>IF(ISTEXT('[1]Ark1'!A69),'[1]Ark1'!A69,"")</f>
        <v>Roland Steinar</v>
      </c>
      <c r="B76" s="168" t="str">
        <f>'[1]Ark1'!B69</f>
        <v>LA8FCA</v>
      </c>
      <c r="C76" s="168" t="str">
        <f>'[1]Ark1'!C69</f>
        <v>M</v>
      </c>
      <c r="D76" s="168" t="str">
        <f>'[1]Ark1'!D69</f>
        <v>VET</v>
      </c>
      <c r="E76" s="168">
        <f>'[1]Ark1'!E69</f>
        <v>0</v>
      </c>
      <c r="F76" s="168"/>
      <c r="G76" s="157">
        <f>'[1]Ark1'!G69</f>
        <v>61</v>
      </c>
      <c r="H76" s="158">
        <f>'[1]Ark1'!H69</f>
        <v>0.09</v>
      </c>
      <c r="I76" s="168">
        <f>'[1]Ark1'!I69</f>
        <v>0</v>
      </c>
    </row>
    <row r="77" spans="1:9" ht="12.75">
      <c r="A77" s="168" t="str">
        <f>IF(ISTEXT('[1]Ark1'!A70),'[1]Ark1'!A70,"")</f>
        <v>Røgeberg Brynjar</v>
      </c>
      <c r="B77" s="168" t="str">
        <f>'[1]Ark1'!B70</f>
        <v>*</v>
      </c>
      <c r="C77" s="168" t="str">
        <f>'[1]Ark1'!C70</f>
        <v>M</v>
      </c>
      <c r="D77" s="168" t="str">
        <f>'[1]Ark1'!D70</f>
        <v>VET</v>
      </c>
      <c r="E77" s="168">
        <f>'[1]Ark1'!E70</f>
        <v>0</v>
      </c>
      <c r="F77" s="168"/>
      <c r="G77" s="157">
        <f>'[1]Ark1'!G70</f>
        <v>79</v>
      </c>
      <c r="H77" s="158">
        <f>'[1]Ark1'!H70</f>
        <v>0.2</v>
      </c>
      <c r="I77" s="168">
        <f>'[1]Ark1'!I70</f>
        <v>0</v>
      </c>
    </row>
    <row r="78" spans="1:9" ht="12.75">
      <c r="A78" s="168" t="str">
        <f>IF(ISTEXT('[1]Ark1'!A71),'[1]Ark1'!A71,"")</f>
        <v>Seiersten Stian</v>
      </c>
      <c r="B78" s="168" t="str">
        <f>'[1]Ark1'!B71</f>
        <v>*</v>
      </c>
      <c r="C78" s="168" t="str">
        <f>'[1]Ark1'!C71</f>
        <v>M</v>
      </c>
      <c r="D78" s="168" t="str">
        <f>'[1]Ark1'!D71</f>
        <v>OT</v>
      </c>
      <c r="E78" s="168">
        <f>'[1]Ark1'!E71</f>
        <v>0</v>
      </c>
      <c r="F78" s="168"/>
      <c r="G78" s="157">
        <f>'[1]Ark1'!G71</f>
        <v>0</v>
      </c>
      <c r="H78" s="158">
        <f>'[1]Ark1'!H71</f>
        <v>0.2</v>
      </c>
      <c r="I78" s="168">
        <f>'[1]Ark1'!I71</f>
        <v>0</v>
      </c>
    </row>
    <row r="79" spans="1:9" ht="12.75">
      <c r="A79" s="168" t="str">
        <f>IF(ISTEXT('[1]Ark1'!A72),'[1]Ark1'!A72,"")</f>
        <v>Sletvold Jon</v>
      </c>
      <c r="B79" s="168" t="str">
        <f>'[1]Ark1'!B72</f>
        <v>LA9NGA</v>
      </c>
      <c r="C79" s="168" t="str">
        <f>'[1]Ark1'!C72</f>
        <v>M</v>
      </c>
      <c r="D79" s="168" t="str">
        <f>'[1]Ark1'!D72</f>
        <v>OT</v>
      </c>
      <c r="E79" s="168">
        <f>'[1]Ark1'!E72</f>
        <v>0</v>
      </c>
      <c r="F79" s="168"/>
      <c r="G79" s="157">
        <f>'[1]Ark1'!G72</f>
        <v>46</v>
      </c>
      <c r="H79" s="158">
        <f>'[1]Ark1'!H72</f>
        <v>0.03</v>
      </c>
      <c r="I79" s="168" t="str">
        <f>'[1]Ark1'!I72</f>
        <v>Kjelsås IL</v>
      </c>
    </row>
    <row r="80" spans="1:9" ht="12.75">
      <c r="A80" s="168" t="str">
        <f>IF(ISTEXT('[1]Ark1'!A73),'[1]Ark1'!A73,"")</f>
        <v>Solbø Trond</v>
      </c>
      <c r="B80" s="168" t="str">
        <f>'[1]Ark1'!B73</f>
        <v>*</v>
      </c>
      <c r="C80" s="168" t="str">
        <f>'[1]Ark1'!C73</f>
        <v>M</v>
      </c>
      <c r="D80" s="168" t="str">
        <f>'[1]Ark1'!D73</f>
        <v>OT</v>
      </c>
      <c r="E80" s="168">
        <f>'[1]Ark1'!E73</f>
        <v>0</v>
      </c>
      <c r="F80" s="168"/>
      <c r="G80" s="157">
        <f>'[1]Ark1'!G73</f>
        <v>47</v>
      </c>
      <c r="H80" s="158">
        <f>'[1]Ark1'!H73</f>
        <v>0.03</v>
      </c>
      <c r="I80" s="168">
        <f>'[1]Ark1'!I73</f>
        <v>0</v>
      </c>
    </row>
    <row r="81" spans="1:9" ht="12.75">
      <c r="A81" s="168" t="str">
        <f>IF(ISTEXT('[1]Ark1'!A74),'[1]Ark1'!A74,"")</f>
        <v>Solli Arve</v>
      </c>
      <c r="B81" s="168" t="str">
        <f>'[1]Ark1'!B74</f>
        <v>LA5YI</v>
      </c>
      <c r="C81" s="168" t="str">
        <f>'[1]Ark1'!C74</f>
        <v>M</v>
      </c>
      <c r="D81" s="168" t="str">
        <f>'[1]Ark1'!D74</f>
        <v>VET</v>
      </c>
      <c r="E81" s="168">
        <f>'[1]Ark1'!E74</f>
        <v>0</v>
      </c>
      <c r="F81" s="168"/>
      <c r="G81" s="157">
        <f>'[1]Ark1'!G74</f>
        <v>67</v>
      </c>
      <c r="H81" s="158">
        <f>'[1]Ark1'!H74</f>
        <v>0.12</v>
      </c>
      <c r="I81" s="168">
        <f>'[1]Ark1'!I74</f>
        <v>0</v>
      </c>
    </row>
    <row r="82" spans="1:9" ht="12.75">
      <c r="A82" s="168" t="str">
        <f>IF(ISTEXT('[1]Ark1'!A75),'[1]Ark1'!A75,"")</f>
        <v>Solli Øivind</v>
      </c>
      <c r="B82" s="168" t="str">
        <f>'[1]Ark1'!B75</f>
        <v>LA1KP</v>
      </c>
      <c r="C82" s="168" t="str">
        <f>'[1]Ark1'!C75</f>
        <v>M</v>
      </c>
      <c r="D82" s="168" t="str">
        <f>'[1]Ark1'!D75</f>
        <v>OT</v>
      </c>
      <c r="E82" s="168">
        <f>'[1]Ark1'!E75</f>
        <v>0</v>
      </c>
      <c r="F82" s="168"/>
      <c r="G82" s="157">
        <f>'[1]Ark1'!G75</f>
        <v>59</v>
      </c>
      <c r="H82" s="158">
        <f>'[1]Ark1'!H75</f>
        <v>0.06</v>
      </c>
      <c r="I82" s="168">
        <f>'[1]Ark1'!I75</f>
        <v>0</v>
      </c>
    </row>
    <row r="83" spans="1:9" ht="12.75">
      <c r="A83" s="168" t="str">
        <f>IF(ISTEXT('[1]Ark1'!A76),'[1]Ark1'!A76,"")</f>
        <v>Stickler Øyvind</v>
      </c>
      <c r="B83" s="168" t="str">
        <f>'[1]Ark1'!B76</f>
        <v>*</v>
      </c>
      <c r="C83" s="168" t="str">
        <f>'[1]Ark1'!C76</f>
        <v>M</v>
      </c>
      <c r="D83" s="168" t="str">
        <f>'[1]Ark1'!D76</f>
        <v>OT</v>
      </c>
      <c r="E83" s="168">
        <f>'[1]Ark1'!E76</f>
        <v>0</v>
      </c>
      <c r="F83" s="168"/>
      <c r="G83" s="157">
        <f>'[1]Ark1'!G76</f>
        <v>57</v>
      </c>
      <c r="H83" s="158">
        <f>'[1]Ark1'!H76</f>
        <v>0.06</v>
      </c>
      <c r="I83" s="168">
        <f>'[1]Ark1'!I76</f>
        <v>0</v>
      </c>
    </row>
    <row r="84" spans="1:9" ht="12.75">
      <c r="A84" s="168" t="str">
        <f>IF(ISTEXT('[1]Ark1'!A77),'[1]Ark1'!A77,"")</f>
        <v>Synstad Vidar</v>
      </c>
      <c r="B84" s="168" t="str">
        <f>'[1]Ark1'!B77</f>
        <v>*</v>
      </c>
      <c r="C84" s="168" t="str">
        <f>'[1]Ark1'!C77</f>
        <v>M</v>
      </c>
      <c r="D84" s="168" t="str">
        <f>'[1]Ark1'!D77</f>
        <v>SEN</v>
      </c>
      <c r="E84" s="168">
        <f>'[1]Ark1'!E77</f>
        <v>0</v>
      </c>
      <c r="F84" s="168"/>
      <c r="G84" s="157">
        <f>'[1]Ark1'!G77</f>
        <v>43</v>
      </c>
      <c r="H84" s="158">
        <f>'[1]Ark1'!H77</f>
        <v>0</v>
      </c>
      <c r="I84" s="168">
        <f>'[1]Ark1'!I77</f>
        <v>0</v>
      </c>
    </row>
    <row r="85" spans="1:9" ht="12.75">
      <c r="A85" s="168" t="str">
        <f>IF(ISTEXT('[1]Ark1'!A78),'[1]Ark1'!A78,"")</f>
        <v>Syvertsen Dag Erik</v>
      </c>
      <c r="B85" s="168" t="str">
        <f>'[1]Ark1'!B78</f>
        <v>*</v>
      </c>
      <c r="C85" s="168" t="str">
        <f>'[1]Ark1'!C78</f>
        <v>M</v>
      </c>
      <c r="D85" s="168" t="str">
        <f>'[1]Ark1'!D78</f>
        <v>ST</v>
      </c>
      <c r="E85" s="168">
        <f>'[1]Ark1'!E78</f>
        <v>0</v>
      </c>
      <c r="F85" s="168"/>
      <c r="G85" s="157">
        <f>'[1]Ark1'!G78</f>
        <v>0</v>
      </c>
      <c r="H85" s="158">
        <f>'[1]Ark1'!H78</f>
        <v>0.2</v>
      </c>
      <c r="I85" s="168">
        <f>'[1]Ark1'!I78</f>
        <v>0</v>
      </c>
    </row>
    <row r="86" spans="1:9" ht="12.75">
      <c r="A86" s="168" t="str">
        <f>IF(ISTEXT('[1]Ark1'!A79),'[1]Ark1'!A79,"")</f>
        <v>Sætre Julius Jahre</v>
      </c>
      <c r="B86" s="168" t="str">
        <f>'[1]Ark1'!B79</f>
        <v>*</v>
      </c>
      <c r="C86" s="168" t="str">
        <f>'[1]Ark1'!C79</f>
        <v>M</v>
      </c>
      <c r="D86" s="168" t="str">
        <f>'[1]Ark1'!D79</f>
        <v>OT</v>
      </c>
      <c r="E86" s="168">
        <f>'[1]Ark1'!E79</f>
        <v>0</v>
      </c>
      <c r="F86" s="168"/>
      <c r="G86" s="157">
        <f>'[1]Ark1'!G79</f>
        <v>0</v>
      </c>
      <c r="H86" s="158">
        <f>'[1]Ark1'!H79</f>
        <v>0.2</v>
      </c>
      <c r="I86" s="168">
        <f>'[1]Ark1'!I79</f>
        <v>0</v>
      </c>
    </row>
    <row r="87" spans="1:9" ht="12.75">
      <c r="A87" s="168" t="str">
        <f>IF(ISTEXT('[1]Ark1'!A80),'[1]Ark1'!A80,"")</f>
        <v>Søgaard John</v>
      </c>
      <c r="B87" s="168" t="str">
        <f>'[1]Ark1'!B80</f>
        <v>LA7SPA</v>
      </c>
      <c r="C87" s="168" t="str">
        <f>'[1]Ark1'!C80</f>
        <v>M</v>
      </c>
      <c r="D87" s="168" t="str">
        <f>'[1]Ark1'!D80</f>
        <v>OT</v>
      </c>
      <c r="E87" s="168">
        <f>'[1]Ark1'!E80</f>
        <v>0</v>
      </c>
      <c r="F87" s="168"/>
      <c r="G87" s="157">
        <f>'[1]Ark1'!G80</f>
        <v>0</v>
      </c>
      <c r="H87" s="158">
        <f>'[1]Ark1'!H80</f>
        <v>0.2</v>
      </c>
      <c r="I87" s="168">
        <f>'[1]Ark1'!I80</f>
        <v>0</v>
      </c>
    </row>
    <row r="88" spans="1:9" ht="12.75">
      <c r="A88" s="168" t="str">
        <f>IF(ISTEXT('[1]Ark1'!A81),'[1]Ark1'!A81,"")</f>
        <v>Torgersen Lars</v>
      </c>
      <c r="B88" s="168" t="str">
        <f>'[1]Ark1'!B81</f>
        <v>LA6PBA</v>
      </c>
      <c r="C88" s="168" t="str">
        <f>'[1]Ark1'!C81</f>
        <v>M</v>
      </c>
      <c r="D88" s="168" t="str">
        <f>'[1]Ark1'!D81</f>
        <v>ST</v>
      </c>
      <c r="E88" s="168">
        <f>'[1]Ark1'!E81</f>
        <v>0</v>
      </c>
      <c r="F88" s="168"/>
      <c r="G88" s="157">
        <f>'[1]Ark1'!G81</f>
        <v>0</v>
      </c>
      <c r="H88" s="158">
        <f>'[1]Ark1'!H81</f>
        <v>0.2</v>
      </c>
      <c r="I88" s="168">
        <f>'[1]Ark1'!I81</f>
        <v>0</v>
      </c>
    </row>
    <row r="89" spans="1:9" ht="12.75">
      <c r="A89" s="168" t="str">
        <f>IF(ISTEXT('[1]Ark1'!A82),'[1]Ark1'!A82,"")</f>
        <v>Tveisme Martin</v>
      </c>
      <c r="B89" s="168" t="str">
        <f>'[1]Ark1'!B82</f>
        <v>*</v>
      </c>
      <c r="C89" s="168" t="str">
        <f>'[1]Ark1'!C82</f>
        <v>M</v>
      </c>
      <c r="D89" s="168" t="str">
        <f>'[1]Ark1'!D82</f>
        <v>OT</v>
      </c>
      <c r="E89" s="168">
        <f>'[1]Ark1'!E82</f>
        <v>0</v>
      </c>
      <c r="F89" s="168"/>
      <c r="G89" s="157">
        <f>'[1]Ark1'!G82</f>
        <v>56</v>
      </c>
      <c r="H89" s="158">
        <f>'[1]Ark1'!H82</f>
        <v>0.06</v>
      </c>
      <c r="I89" s="168">
        <f>'[1]Ark1'!I82</f>
        <v>0</v>
      </c>
    </row>
    <row r="90" spans="1:9" ht="12.75">
      <c r="A90" s="168" t="str">
        <f>IF(ISTEXT('[1]Ark1'!A83),'[1]Ark1'!A83,"")</f>
        <v>Tveisme Tony</v>
      </c>
      <c r="B90" s="168" t="str">
        <f>'[1]Ark1'!B83</f>
        <v>*</v>
      </c>
      <c r="C90" s="168" t="str">
        <f>'[1]Ark1'!C83</f>
        <v>M</v>
      </c>
      <c r="D90" s="168" t="str">
        <f>'[1]Ark1'!D83</f>
        <v>ST</v>
      </c>
      <c r="E90" s="168">
        <f>'[1]Ark1'!E83</f>
        <v>0</v>
      </c>
      <c r="F90" s="168"/>
      <c r="G90" s="157">
        <f>'[1]Ark1'!G83</f>
        <v>14</v>
      </c>
      <c r="H90" s="158">
        <f>'[1]Ark1'!H83</f>
        <v>0.15</v>
      </c>
      <c r="I90" s="168">
        <f>'[1]Ark1'!I83</f>
        <v>0</v>
      </c>
    </row>
    <row r="91" spans="1:9" ht="12.75">
      <c r="A91" s="168" t="str">
        <f>IF(ISTEXT('[1]Ark1'!A84),'[1]Ark1'!A84,"")</f>
        <v>Veggan Snorre</v>
      </c>
      <c r="B91" s="168" t="str">
        <f>'[1]Ark1'!B84</f>
        <v>*</v>
      </c>
      <c r="C91" s="168" t="str">
        <f>'[1]Ark1'!C84</f>
        <v>M</v>
      </c>
      <c r="D91" s="168" t="str">
        <f>'[1]Ark1'!D84</f>
        <v>OT</v>
      </c>
      <c r="E91" s="168">
        <f>'[1]Ark1'!E84</f>
        <v>0</v>
      </c>
      <c r="F91" s="168"/>
      <c r="G91" s="157">
        <f>'[1]Ark1'!G84</f>
        <v>45</v>
      </c>
      <c r="H91" s="158">
        <f>'[1]Ark1'!H84</f>
        <v>0.03</v>
      </c>
      <c r="I91" s="168" t="str">
        <f>'[1]Ark1'!I84</f>
        <v>Nydalen SK</v>
      </c>
    </row>
    <row r="92" spans="1:9" ht="12.75">
      <c r="A92" s="168" t="str">
        <f>IF(ISTEXT('[1]Ark1'!A85),'[1]Ark1'!A85,"")</f>
        <v>Vogelsang Christian</v>
      </c>
      <c r="B92" s="168" t="str">
        <f>'[1]Ark1'!B85</f>
        <v>*</v>
      </c>
      <c r="C92" s="168" t="str">
        <f>'[1]Ark1'!C85</f>
        <v>M</v>
      </c>
      <c r="D92" s="168" t="str">
        <f>'[1]Ark1'!D85</f>
        <v>OT</v>
      </c>
      <c r="E92" s="168">
        <f>'[1]Ark1'!E85</f>
        <v>0</v>
      </c>
      <c r="F92" s="168"/>
      <c r="G92" s="157">
        <f>'[1]Ark1'!G85</f>
        <v>45</v>
      </c>
      <c r="H92" s="158">
        <f>'[1]Ark1'!H85</f>
        <v>0.03</v>
      </c>
      <c r="I92" s="168" t="str">
        <f>'[1]Ark1'!I85</f>
        <v>Nydalen SK</v>
      </c>
    </row>
    <row r="93" spans="1:9" ht="12.75">
      <c r="A93" s="168">
        <f>IF(ISTEXT('[1]Ark1'!A86),'[1]Ark1'!A86,"")</f>
      </c>
      <c r="B93" s="168">
        <f>'[1]Ark1'!B86</f>
        <v>0</v>
      </c>
      <c r="C93" s="168">
        <f>'[1]Ark1'!C86</f>
        <v>0</v>
      </c>
      <c r="D93" s="168">
        <f>'[1]Ark1'!D86</f>
        <v>0</v>
      </c>
      <c r="E93" s="168">
        <f>'[1]Ark1'!E86</f>
        <v>0</v>
      </c>
      <c r="F93" s="168"/>
      <c r="G93" s="157">
        <f>'[1]Ark1'!G86</f>
        <v>0</v>
      </c>
      <c r="H93" s="158">
        <f>'[1]Ark1'!H86</f>
        <v>0</v>
      </c>
      <c r="I93" s="168">
        <f>'[1]Ark1'!I86</f>
        <v>0</v>
      </c>
    </row>
    <row r="94" spans="1:9" ht="12.75">
      <c r="A94" s="168">
        <f>IF(ISTEXT('[1]Ark1'!A87),'[1]Ark1'!A87,"")</f>
      </c>
      <c r="B94" s="168">
        <f>'[1]Ark1'!B87</f>
        <v>0</v>
      </c>
      <c r="C94" s="168">
        <f>'[1]Ark1'!C87</f>
        <v>0</v>
      </c>
      <c r="D94" s="168">
        <f>'[1]Ark1'!D87</f>
        <v>0</v>
      </c>
      <c r="E94" s="168">
        <f>'[1]Ark1'!E87</f>
        <v>0</v>
      </c>
      <c r="F94" s="168"/>
      <c r="G94" s="157">
        <f>'[1]Ark1'!G87</f>
        <v>0</v>
      </c>
      <c r="H94" s="158">
        <f>'[1]Ark1'!H87</f>
        <v>0</v>
      </c>
      <c r="I94" s="168">
        <f>'[1]Ark1'!I87</f>
        <v>0</v>
      </c>
    </row>
    <row r="95" spans="1:9" ht="12.75">
      <c r="A95" s="168">
        <f>IF(ISTEXT('[1]Ark1'!A88),'[1]Ark1'!A88,"")</f>
      </c>
      <c r="B95" s="168">
        <f>'[1]Ark1'!B88</f>
        <v>0</v>
      </c>
      <c r="C95" s="168">
        <f>'[1]Ark1'!C88</f>
        <v>0</v>
      </c>
      <c r="D95" s="168">
        <f>'[1]Ark1'!D88</f>
        <v>0</v>
      </c>
      <c r="E95" s="168">
        <f>'[1]Ark1'!E88</f>
        <v>0</v>
      </c>
      <c r="F95" s="168"/>
      <c r="G95" s="157">
        <f>'[1]Ark1'!G88</f>
        <v>0</v>
      </c>
      <c r="H95" s="158">
        <f>'[1]Ark1'!H88</f>
        <v>0</v>
      </c>
      <c r="I95" s="168">
        <f>'[1]Ark1'!I88</f>
        <v>0</v>
      </c>
    </row>
    <row r="96" spans="1:9" ht="12.75">
      <c r="A96" s="168">
        <f>IF(ISTEXT('[1]Ark1'!A89),'[1]Ark1'!A89,"")</f>
      </c>
      <c r="B96" s="168">
        <f>'[1]Ark1'!B89</f>
        <v>0</v>
      </c>
      <c r="C96" s="168">
        <f>'[1]Ark1'!C89</f>
        <v>0</v>
      </c>
      <c r="D96" s="168">
        <f>'[1]Ark1'!D89</f>
        <v>0</v>
      </c>
      <c r="E96" s="168">
        <f>'[1]Ark1'!E89</f>
        <v>0</v>
      </c>
      <c r="F96" s="168"/>
      <c r="G96" s="157">
        <f>'[1]Ark1'!G89</f>
        <v>0</v>
      </c>
      <c r="H96" s="158">
        <f>'[1]Ark1'!H89</f>
        <v>0</v>
      </c>
      <c r="I96" s="168">
        <f>'[1]Ark1'!I89</f>
        <v>0</v>
      </c>
    </row>
    <row r="97" spans="1:9" ht="12.75">
      <c r="A97" s="168">
        <f>IF(ISTEXT('[1]Ark1'!A90),'[1]Ark1'!A90,"")</f>
      </c>
      <c r="B97" s="168">
        <f>'[1]Ark1'!B90</f>
        <v>0</v>
      </c>
      <c r="C97" s="168">
        <f>'[1]Ark1'!C90</f>
        <v>0</v>
      </c>
      <c r="D97" s="168">
        <f>'[1]Ark1'!D90</f>
        <v>0</v>
      </c>
      <c r="E97" s="168">
        <f>'[1]Ark1'!E90</f>
        <v>0</v>
      </c>
      <c r="F97" s="168"/>
      <c r="G97" s="157">
        <f>'[1]Ark1'!G90</f>
        <v>0</v>
      </c>
      <c r="H97" s="158">
        <f>'[1]Ark1'!H90</f>
        <v>0</v>
      </c>
      <c r="I97" s="168">
        <f>'[1]Ark1'!I90</f>
        <v>0</v>
      </c>
    </row>
    <row r="98" spans="1:9" ht="12.75">
      <c r="A98" s="168">
        <f>IF(ISTEXT('[1]Ark1'!A91),'[1]Ark1'!A91,"")</f>
      </c>
      <c r="B98" s="168">
        <f>'[1]Ark1'!B91</f>
        <v>0</v>
      </c>
      <c r="C98" s="168">
        <f>'[1]Ark1'!C91</f>
        <v>0</v>
      </c>
      <c r="D98" s="168">
        <f>'[1]Ark1'!D91</f>
        <v>0</v>
      </c>
      <c r="E98" s="168">
        <f>'[1]Ark1'!E91</f>
        <v>0</v>
      </c>
      <c r="F98" s="168"/>
      <c r="G98" s="157">
        <f>'[1]Ark1'!G91</f>
        <v>0</v>
      </c>
      <c r="H98" s="158">
        <f>'[1]Ark1'!H91</f>
        <v>0</v>
      </c>
      <c r="I98" s="168">
        <f>'[1]Ark1'!I91</f>
        <v>0</v>
      </c>
    </row>
    <row r="99" spans="1:9" ht="12.75">
      <c r="A99" s="168">
        <f>IF(ISTEXT('[1]Ark1'!A92),'[1]Ark1'!A92,"")</f>
      </c>
      <c r="B99" s="168">
        <f>'[1]Ark1'!B92</f>
        <v>0</v>
      </c>
      <c r="C99" s="168">
        <f>'[1]Ark1'!C92</f>
        <v>0</v>
      </c>
      <c r="D99" s="168">
        <f>'[1]Ark1'!D92</f>
        <v>0</v>
      </c>
      <c r="E99" s="168">
        <f>'[1]Ark1'!E92</f>
        <v>0</v>
      </c>
      <c r="F99" s="168"/>
      <c r="G99" s="157">
        <f>'[1]Ark1'!G92</f>
        <v>0</v>
      </c>
      <c r="H99" s="158">
        <f>'[1]Ark1'!H92</f>
        <v>0</v>
      </c>
      <c r="I99" s="168">
        <f>'[1]Ark1'!I92</f>
        <v>0</v>
      </c>
    </row>
    <row r="100" spans="1:9" ht="12.75">
      <c r="A100" s="168">
        <f>IF(ISTEXT('[1]Ark1'!A93),'[1]Ark1'!A93,"")</f>
      </c>
      <c r="B100" s="168">
        <f>'[1]Ark1'!B93</f>
        <v>0</v>
      </c>
      <c r="C100" s="168">
        <f>'[1]Ark1'!C93</f>
        <v>0</v>
      </c>
      <c r="D100" s="168">
        <f>'[1]Ark1'!D93</f>
        <v>0</v>
      </c>
      <c r="E100" s="168">
        <f>'[1]Ark1'!E93</f>
        <v>0</v>
      </c>
      <c r="F100" s="168"/>
      <c r="G100" s="157">
        <f>'[1]Ark1'!G93</f>
        <v>0</v>
      </c>
      <c r="H100" s="158">
        <f>'[1]Ark1'!H93</f>
        <v>0</v>
      </c>
      <c r="I100" s="168">
        <f>'[1]Ark1'!I93</f>
        <v>0</v>
      </c>
    </row>
    <row r="101" spans="1:9" ht="12.75">
      <c r="A101" s="168">
        <f>IF(ISTEXT('[1]Ark1'!A94),'[1]Ark1'!A94,"")</f>
      </c>
      <c r="B101" s="168">
        <f>'[1]Ark1'!B94</f>
        <v>0</v>
      </c>
      <c r="C101" s="168">
        <f>'[1]Ark1'!C94</f>
        <v>0</v>
      </c>
      <c r="D101" s="168">
        <f>'[1]Ark1'!D94</f>
        <v>0</v>
      </c>
      <c r="E101" s="168">
        <f>'[1]Ark1'!E94</f>
        <v>0</v>
      </c>
      <c r="F101" s="168"/>
      <c r="G101" s="157">
        <f>'[1]Ark1'!G94</f>
        <v>0</v>
      </c>
      <c r="H101" s="158">
        <f>'[1]Ark1'!H94</f>
        <v>0</v>
      </c>
      <c r="I101" s="168">
        <f>'[1]Ark1'!I94</f>
        <v>0</v>
      </c>
    </row>
    <row r="102" spans="1:9" ht="12.75">
      <c r="A102" s="168">
        <f>IF(ISTEXT('[1]Ark1'!A95),'[1]Ark1'!A95,"")</f>
      </c>
      <c r="B102" s="168">
        <f>'[1]Ark1'!B95</f>
        <v>0</v>
      </c>
      <c r="C102" s="168">
        <f>'[1]Ark1'!C95</f>
        <v>0</v>
      </c>
      <c r="D102" s="168">
        <f>'[1]Ark1'!D95</f>
        <v>0</v>
      </c>
      <c r="E102" s="168">
        <f>'[1]Ark1'!E95</f>
        <v>0</v>
      </c>
      <c r="F102" s="168"/>
      <c r="G102" s="157">
        <f>'[1]Ark1'!G95</f>
        <v>0</v>
      </c>
      <c r="H102" s="158">
        <f>'[1]Ark1'!H95</f>
        <v>0</v>
      </c>
      <c r="I102" s="168">
        <f>'[1]Ark1'!I95</f>
        <v>0</v>
      </c>
    </row>
    <row r="103" spans="1:9" ht="12.75">
      <c r="A103" s="168">
        <f>IF(ISTEXT('[1]Ark1'!A96),'[1]Ark1'!A96,"")</f>
      </c>
      <c r="B103" s="168">
        <f>'[1]Ark1'!B96</f>
        <v>0</v>
      </c>
      <c r="C103" s="168">
        <f>'[1]Ark1'!C96</f>
        <v>0</v>
      </c>
      <c r="D103" s="168">
        <f>'[1]Ark1'!D96</f>
        <v>0</v>
      </c>
      <c r="E103" s="168">
        <f>'[1]Ark1'!E96</f>
        <v>0</v>
      </c>
      <c r="F103" s="168"/>
      <c r="G103" s="157">
        <f>'[1]Ark1'!G96</f>
        <v>0</v>
      </c>
      <c r="H103" s="158">
        <f>'[1]Ark1'!H96</f>
        <v>0</v>
      </c>
      <c r="I103" s="168">
        <f>'[1]Ark1'!I96</f>
        <v>0</v>
      </c>
    </row>
    <row r="104" spans="1:9" ht="12.75">
      <c r="A104" s="168">
        <f>IF(ISTEXT('[1]Ark1'!A97),'[1]Ark1'!A97,"")</f>
      </c>
      <c r="B104" s="168">
        <f>'[1]Ark1'!B97</f>
        <v>0</v>
      </c>
      <c r="C104" s="168">
        <f>'[1]Ark1'!C97</f>
        <v>0</v>
      </c>
      <c r="D104" s="168">
        <f>'[1]Ark1'!D97</f>
        <v>0</v>
      </c>
      <c r="E104" s="168">
        <f>'[1]Ark1'!E97</f>
        <v>0</v>
      </c>
      <c r="F104" s="168"/>
      <c r="G104" s="157">
        <f>'[1]Ark1'!G97</f>
        <v>0</v>
      </c>
      <c r="H104" s="158">
        <f>'[1]Ark1'!H97</f>
        <v>0</v>
      </c>
      <c r="I104" s="168">
        <f>'[1]Ark1'!I97</f>
        <v>0</v>
      </c>
    </row>
    <row r="105" spans="1:9" ht="12.75">
      <c r="A105" s="168">
        <f>IF(ISTEXT('[1]Ark1'!A98),'[1]Ark1'!A98,"")</f>
      </c>
      <c r="B105" s="168">
        <f>'[1]Ark1'!B98</f>
        <v>0</v>
      </c>
      <c r="C105" s="168">
        <f>'[1]Ark1'!C98</f>
        <v>0</v>
      </c>
      <c r="D105" s="168">
        <f>'[1]Ark1'!D98</f>
        <v>0</v>
      </c>
      <c r="E105" s="168">
        <f>'[1]Ark1'!E98</f>
        <v>0</v>
      </c>
      <c r="F105" s="168"/>
      <c r="G105" s="157">
        <f>'[1]Ark1'!G98</f>
        <v>0</v>
      </c>
      <c r="H105" s="158">
        <f>'[1]Ark1'!H98</f>
        <v>0</v>
      </c>
      <c r="I105" s="168">
        <f>'[1]Ark1'!I98</f>
        <v>0</v>
      </c>
    </row>
    <row r="106" spans="1:9" ht="12.75">
      <c r="A106" s="168">
        <f>IF(ISTEXT('[1]Ark1'!A99),'[1]Ark1'!A99,"")</f>
      </c>
      <c r="B106" s="168">
        <f>'[1]Ark1'!B99</f>
        <v>0</v>
      </c>
      <c r="C106" s="168">
        <f>'[1]Ark1'!C99</f>
        <v>0</v>
      </c>
      <c r="D106" s="168">
        <f>'[1]Ark1'!D99</f>
        <v>0</v>
      </c>
      <c r="E106" s="168">
        <f>'[1]Ark1'!E99</f>
        <v>0</v>
      </c>
      <c r="F106" s="168"/>
      <c r="G106" s="157">
        <f>'[1]Ark1'!G99</f>
        <v>0</v>
      </c>
      <c r="H106" s="158">
        <f>'[1]Ark1'!H99</f>
        <v>0</v>
      </c>
      <c r="I106" s="168">
        <f>'[1]Ark1'!I99</f>
        <v>0</v>
      </c>
    </row>
    <row r="107" spans="1:9" ht="12.75">
      <c r="A107" s="168">
        <f>IF(ISTEXT('[1]Ark1'!A100),'[1]Ark1'!A100,"")</f>
      </c>
      <c r="B107" s="168">
        <f>'[1]Ark1'!B100</f>
        <v>0</v>
      </c>
      <c r="C107" s="168">
        <f>'[1]Ark1'!C100</f>
        <v>0</v>
      </c>
      <c r="D107" s="168">
        <f>'[1]Ark1'!D100</f>
        <v>0</v>
      </c>
      <c r="E107" s="168">
        <f>'[1]Ark1'!E100</f>
        <v>0</v>
      </c>
      <c r="F107" s="168"/>
      <c r="G107" s="157">
        <f>'[1]Ark1'!G100</f>
        <v>0</v>
      </c>
      <c r="H107" s="158">
        <f>'[1]Ark1'!H100</f>
        <v>0</v>
      </c>
      <c r="I107" s="168">
        <f>'[1]Ark1'!I100</f>
        <v>0</v>
      </c>
    </row>
    <row r="108" spans="1:9" ht="12.75">
      <c r="A108" s="168">
        <f>IF(ISTEXT('[1]Ark1'!A101),'[1]Ark1'!A101,"")</f>
      </c>
      <c r="B108" s="168">
        <f>'[1]Ark1'!B101</f>
        <v>0</v>
      </c>
      <c r="C108" s="168">
        <f>'[1]Ark1'!C101</f>
        <v>0</v>
      </c>
      <c r="D108" s="168">
        <f>'[1]Ark1'!D101</f>
        <v>0</v>
      </c>
      <c r="E108" s="168">
        <f>'[1]Ark1'!E101</f>
        <v>0</v>
      </c>
      <c r="F108" s="168"/>
      <c r="G108" s="157">
        <f>'[1]Ark1'!G101</f>
        <v>0</v>
      </c>
      <c r="H108" s="158">
        <f>'[1]Ark1'!H101</f>
        <v>0</v>
      </c>
      <c r="I108" s="168">
        <f>'[1]Ark1'!I101</f>
        <v>0</v>
      </c>
    </row>
    <row r="109" spans="1:9" ht="12.75">
      <c r="A109" s="168">
        <f>IF(ISTEXT('[1]Ark1'!A102),'[1]Ark1'!A102,"")</f>
      </c>
      <c r="B109" s="168">
        <f>'[1]Ark1'!B102</f>
        <v>0</v>
      </c>
      <c r="C109" s="168">
        <f>'[1]Ark1'!C102</f>
        <v>0</v>
      </c>
      <c r="D109" s="168">
        <f>'[1]Ark1'!D102</f>
        <v>0</v>
      </c>
      <c r="E109" s="168">
        <f>'[1]Ark1'!E102</f>
        <v>0</v>
      </c>
      <c r="F109" s="168"/>
      <c r="G109" s="157">
        <f>'[1]Ark1'!G102</f>
        <v>0</v>
      </c>
      <c r="H109" s="158">
        <f>'[1]Ark1'!H102</f>
        <v>0</v>
      </c>
      <c r="I109" s="168">
        <f>'[1]Ark1'!I102</f>
        <v>0</v>
      </c>
    </row>
    <row r="110" spans="1:9" ht="12.75">
      <c r="A110" s="168">
        <f>IF(ISTEXT('[1]Ark1'!A103),'[1]Ark1'!A103,"")</f>
      </c>
      <c r="B110" s="168">
        <f>'[1]Ark1'!B103</f>
        <v>0</v>
      </c>
      <c r="C110" s="168">
        <f>'[1]Ark1'!C103</f>
        <v>0</v>
      </c>
      <c r="D110" s="168">
        <f>'[1]Ark1'!D103</f>
        <v>0</v>
      </c>
      <c r="E110" s="168">
        <f>'[1]Ark1'!E103</f>
        <v>0</v>
      </c>
      <c r="F110" s="168"/>
      <c r="G110" s="157">
        <f>'[1]Ark1'!G103</f>
        <v>0</v>
      </c>
      <c r="H110" s="158">
        <f>'[1]Ark1'!H103</f>
        <v>0</v>
      </c>
      <c r="I110" s="168">
        <f>'[1]Ark1'!I103</f>
        <v>0</v>
      </c>
    </row>
    <row r="111" spans="1:9" ht="12.75">
      <c r="A111" s="168">
        <f>IF(ISTEXT('[1]Ark1'!A104),'[1]Ark1'!A104,"")</f>
      </c>
      <c r="B111" s="168">
        <f>'[1]Ark1'!B104</f>
        <v>0</v>
      </c>
      <c r="C111" s="168">
        <f>'[1]Ark1'!C104</f>
        <v>0</v>
      </c>
      <c r="D111" s="168">
        <f>'[1]Ark1'!D104</f>
        <v>0</v>
      </c>
      <c r="E111" s="168">
        <f>'[1]Ark1'!E104</f>
        <v>0</v>
      </c>
      <c r="F111" s="168"/>
      <c r="G111" s="157">
        <f>'[1]Ark1'!G104</f>
        <v>0</v>
      </c>
      <c r="H111" s="158">
        <f>'[1]Ark1'!H104</f>
        <v>0</v>
      </c>
      <c r="I111" s="168">
        <f>'[1]Ark1'!I104</f>
        <v>0</v>
      </c>
    </row>
    <row r="112" spans="1:9" ht="12.75">
      <c r="A112" s="168">
        <f>IF(ISTEXT('[1]Ark1'!A105),'[1]Ark1'!A105,"")</f>
      </c>
      <c r="B112" s="168">
        <f>'[1]Ark1'!B105</f>
        <v>0</v>
      </c>
      <c r="C112" s="168">
        <f>'[1]Ark1'!C105</f>
        <v>0</v>
      </c>
      <c r="D112" s="168">
        <f>'[1]Ark1'!D105</f>
        <v>0</v>
      </c>
      <c r="E112" s="168">
        <f>'[1]Ark1'!E105</f>
        <v>0</v>
      </c>
      <c r="F112" s="168"/>
      <c r="G112" s="157">
        <f>'[1]Ark1'!G105</f>
        <v>0</v>
      </c>
      <c r="H112" s="158">
        <f>'[1]Ark1'!H105</f>
        <v>0</v>
      </c>
      <c r="I112" s="168">
        <f>'[1]Ark1'!I105</f>
        <v>0</v>
      </c>
    </row>
    <row r="113" spans="1:9" ht="12.75">
      <c r="A113" s="168">
        <f>IF(ISTEXT('[1]Ark1'!A106),'[1]Ark1'!A106,"")</f>
      </c>
      <c r="B113" s="168">
        <f>'[1]Ark1'!B106</f>
        <v>0</v>
      </c>
      <c r="C113" s="168">
        <f>'[1]Ark1'!C106</f>
        <v>0</v>
      </c>
      <c r="D113" s="168">
        <f>'[1]Ark1'!D106</f>
        <v>0</v>
      </c>
      <c r="E113" s="168">
        <f>'[1]Ark1'!E106</f>
        <v>0</v>
      </c>
      <c r="F113" s="168"/>
      <c r="G113" s="157">
        <f>'[1]Ark1'!G106</f>
        <v>0</v>
      </c>
      <c r="H113" s="158">
        <f>'[1]Ark1'!H106</f>
        <v>0</v>
      </c>
      <c r="I113" s="168">
        <f>'[1]Ark1'!I106</f>
        <v>0</v>
      </c>
    </row>
    <row r="114" spans="1:9" ht="12.75">
      <c r="A114" s="168">
        <f>IF(ISTEXT('[1]Ark1'!A107),'[1]Ark1'!A107,"")</f>
      </c>
      <c r="B114" s="168">
        <f>'[1]Ark1'!B107</f>
        <v>0</v>
      </c>
      <c r="C114" s="168">
        <f>'[1]Ark1'!C107</f>
        <v>0</v>
      </c>
      <c r="D114" s="168">
        <f>'[1]Ark1'!D107</f>
        <v>0</v>
      </c>
      <c r="E114" s="168">
        <f>'[1]Ark1'!E107</f>
        <v>0</v>
      </c>
      <c r="F114" s="168"/>
      <c r="G114" s="157">
        <f>'[1]Ark1'!G107</f>
        <v>0</v>
      </c>
      <c r="H114" s="158">
        <f>'[1]Ark1'!H107</f>
        <v>0</v>
      </c>
      <c r="I114" s="168">
        <f>'[1]Ark1'!I107</f>
        <v>0</v>
      </c>
    </row>
    <row r="115" spans="1:9" ht="12.75">
      <c r="A115" s="168">
        <f>IF(ISTEXT('[1]Ark1'!A108),'[1]Ark1'!A108,"")</f>
      </c>
      <c r="B115" s="168">
        <f>'[1]Ark1'!B108</f>
        <v>0</v>
      </c>
      <c r="C115" s="168">
        <f>'[1]Ark1'!C108</f>
        <v>0</v>
      </c>
      <c r="D115" s="168">
        <f>'[1]Ark1'!D108</f>
        <v>0</v>
      </c>
      <c r="E115" s="168">
        <f>'[1]Ark1'!E108</f>
        <v>0</v>
      </c>
      <c r="F115" s="168"/>
      <c r="G115" s="157">
        <f>'[1]Ark1'!G108</f>
        <v>0</v>
      </c>
      <c r="H115" s="158">
        <f>'[1]Ark1'!H108</f>
        <v>0</v>
      </c>
      <c r="I115" s="168">
        <f>'[1]Ark1'!I108</f>
        <v>0</v>
      </c>
    </row>
    <row r="116" spans="1:9" ht="12.75">
      <c r="A116" s="168">
        <f>IF(ISTEXT('[1]Ark1'!A109),'[1]Ark1'!A109,"")</f>
      </c>
      <c r="B116" s="168">
        <f>'[1]Ark1'!B109</f>
        <v>0</v>
      </c>
      <c r="C116" s="168">
        <f>'[1]Ark1'!C109</f>
        <v>0</v>
      </c>
      <c r="D116" s="168">
        <f>'[1]Ark1'!D109</f>
        <v>0</v>
      </c>
      <c r="E116" s="168">
        <f>'[1]Ark1'!E109</f>
        <v>0</v>
      </c>
      <c r="F116" s="168"/>
      <c r="G116" s="157">
        <f>'[1]Ark1'!G109</f>
        <v>0</v>
      </c>
      <c r="H116" s="158">
        <f>'[1]Ark1'!H109</f>
        <v>0</v>
      </c>
      <c r="I116" s="168">
        <f>'[1]Ark1'!I109</f>
        <v>0</v>
      </c>
    </row>
    <row r="117" spans="1:9" ht="12.75">
      <c r="A117" s="168">
        <f>IF(ISTEXT('[1]Ark1'!A110),'[1]Ark1'!A110,"")</f>
      </c>
      <c r="B117" s="168">
        <f>'[1]Ark1'!B110</f>
        <v>0</v>
      </c>
      <c r="C117" s="168">
        <f>'[1]Ark1'!C110</f>
        <v>0</v>
      </c>
      <c r="D117" s="168">
        <f>'[1]Ark1'!D110</f>
        <v>0</v>
      </c>
      <c r="E117" s="168">
        <f>'[1]Ark1'!E110</f>
        <v>0</v>
      </c>
      <c r="F117" s="168"/>
      <c r="G117" s="157">
        <f>'[1]Ark1'!G110</f>
        <v>0</v>
      </c>
      <c r="H117" s="158">
        <f>'[1]Ark1'!H110</f>
        <v>0</v>
      </c>
      <c r="I117" s="168">
        <f>'[1]Ark1'!I110</f>
        <v>0</v>
      </c>
    </row>
    <row r="118" spans="1:9" ht="12.75">
      <c r="A118" s="168">
        <f>IF(ISTEXT('[1]Ark1'!A111),'[1]Ark1'!A111,"")</f>
      </c>
      <c r="B118" s="168">
        <f>'[1]Ark1'!B111</f>
        <v>0</v>
      </c>
      <c r="C118" s="168">
        <f>'[1]Ark1'!C111</f>
        <v>0</v>
      </c>
      <c r="D118" s="168">
        <f>'[1]Ark1'!D111</f>
        <v>0</v>
      </c>
      <c r="E118" s="168">
        <f>'[1]Ark1'!E111</f>
        <v>0</v>
      </c>
      <c r="F118" s="168"/>
      <c r="G118" s="157">
        <f>'[1]Ark1'!G111</f>
        <v>0</v>
      </c>
      <c r="H118" s="158">
        <f>'[1]Ark1'!H111</f>
        <v>0</v>
      </c>
      <c r="I118" s="168">
        <f>'[1]Ark1'!I111</f>
        <v>0</v>
      </c>
    </row>
    <row r="119" spans="1:9" ht="12.75">
      <c r="A119" s="168">
        <f>IF(ISTEXT('[1]Ark1'!A112),'[1]Ark1'!A112,"")</f>
      </c>
      <c r="B119" s="168">
        <f>'[1]Ark1'!B112</f>
        <v>0</v>
      </c>
      <c r="C119" s="168">
        <f>'[1]Ark1'!C112</f>
        <v>0</v>
      </c>
      <c r="D119" s="168">
        <f>'[1]Ark1'!D112</f>
        <v>0</v>
      </c>
      <c r="E119" s="168">
        <f>'[1]Ark1'!E112</f>
        <v>0</v>
      </c>
      <c r="F119" s="168"/>
      <c r="G119" s="157">
        <f>'[1]Ark1'!G112</f>
        <v>0</v>
      </c>
      <c r="H119" s="158">
        <f>'[1]Ark1'!H112</f>
        <v>0</v>
      </c>
      <c r="I119" s="168">
        <f>'[1]Ark1'!I112</f>
        <v>0</v>
      </c>
    </row>
    <row r="120" spans="1:9" ht="12.75">
      <c r="A120" s="168">
        <f>IF(ISTEXT('[1]Ark1'!A113),'[1]Ark1'!A113,"")</f>
      </c>
      <c r="B120" s="168">
        <f>'[1]Ark1'!B113</f>
        <v>0</v>
      </c>
      <c r="C120" s="168">
        <f>'[1]Ark1'!C113</f>
        <v>0</v>
      </c>
      <c r="D120" s="168">
        <f>'[1]Ark1'!D113</f>
        <v>0</v>
      </c>
      <c r="E120" s="168">
        <f>'[1]Ark1'!E113</f>
        <v>0</v>
      </c>
      <c r="F120" s="168"/>
      <c r="G120" s="157">
        <f>'[1]Ark1'!G113</f>
        <v>0</v>
      </c>
      <c r="H120" s="158">
        <f>'[1]Ark1'!H113</f>
        <v>0</v>
      </c>
      <c r="I120" s="168">
        <f>'[1]Ark1'!I113</f>
        <v>0</v>
      </c>
    </row>
    <row r="121" spans="1:9" ht="12.75">
      <c r="A121" s="168">
        <f>IF(ISTEXT('[1]Ark1'!A114),'[1]Ark1'!A114,"")</f>
      </c>
      <c r="B121" s="168">
        <f>'[1]Ark1'!B114</f>
        <v>0</v>
      </c>
      <c r="C121" s="168">
        <f>'[1]Ark1'!C114</f>
        <v>0</v>
      </c>
      <c r="D121" s="168">
        <f>'[1]Ark1'!D114</f>
        <v>0</v>
      </c>
      <c r="E121" s="168">
        <f>'[1]Ark1'!E114</f>
        <v>0</v>
      </c>
      <c r="F121" s="168"/>
      <c r="G121" s="157">
        <f>'[1]Ark1'!G114</f>
        <v>0</v>
      </c>
      <c r="H121" s="158">
        <f>'[1]Ark1'!H114</f>
        <v>0</v>
      </c>
      <c r="I121" s="168">
        <f>'[1]Ark1'!I114</f>
        <v>0</v>
      </c>
    </row>
    <row r="122" spans="1:9" ht="12.75">
      <c r="A122" s="168">
        <f>IF(ISTEXT('[1]Ark1'!A115),'[1]Ark1'!A115,"")</f>
      </c>
      <c r="B122" s="168">
        <f>'[1]Ark1'!B115</f>
        <v>0</v>
      </c>
      <c r="C122" s="168">
        <f>'[1]Ark1'!C115</f>
        <v>0</v>
      </c>
      <c r="D122" s="168">
        <f>'[1]Ark1'!D115</f>
        <v>0</v>
      </c>
      <c r="E122" s="168">
        <f>'[1]Ark1'!E115</f>
        <v>0</v>
      </c>
      <c r="F122" s="168"/>
      <c r="G122" s="157">
        <f>'[1]Ark1'!G115</f>
        <v>0</v>
      </c>
      <c r="H122" s="158">
        <f>'[1]Ark1'!H115</f>
        <v>0</v>
      </c>
      <c r="I122" s="168">
        <f>'[1]Ark1'!I115</f>
        <v>0</v>
      </c>
    </row>
    <row r="123" spans="1:9" ht="12.75">
      <c r="A123" s="168">
        <f>IF(ISTEXT('[1]Ark1'!A116),'[1]Ark1'!A116,"")</f>
      </c>
      <c r="B123" s="168">
        <f>'[1]Ark1'!B116</f>
        <v>0</v>
      </c>
      <c r="C123" s="168">
        <f>'[1]Ark1'!C116</f>
        <v>0</v>
      </c>
      <c r="D123" s="168">
        <f>'[1]Ark1'!D116</f>
        <v>0</v>
      </c>
      <c r="E123" s="168">
        <f>'[1]Ark1'!E116</f>
        <v>0</v>
      </c>
      <c r="F123" s="168"/>
      <c r="G123" s="157">
        <f>'[1]Ark1'!G116</f>
        <v>0</v>
      </c>
      <c r="H123" s="158">
        <f>'[1]Ark1'!H116</f>
        <v>0</v>
      </c>
      <c r="I123" s="168">
        <f>'[1]Ark1'!I116</f>
        <v>0</v>
      </c>
    </row>
    <row r="124" spans="1:9" ht="12.75">
      <c r="A124" s="168">
        <f>IF(ISTEXT('[1]Ark1'!A117),'[1]Ark1'!A117,"")</f>
      </c>
      <c r="B124" s="168">
        <f>'[1]Ark1'!B117</f>
        <v>0</v>
      </c>
      <c r="C124" s="168">
        <f>'[1]Ark1'!C117</f>
        <v>0</v>
      </c>
      <c r="D124" s="168">
        <f>'[1]Ark1'!D117</f>
        <v>0</v>
      </c>
      <c r="E124" s="168">
        <f>'[1]Ark1'!E117</f>
        <v>0</v>
      </c>
      <c r="F124" s="168"/>
      <c r="G124" s="157">
        <f>'[1]Ark1'!G117</f>
        <v>0</v>
      </c>
      <c r="H124" s="158">
        <f>'[1]Ark1'!H117</f>
        <v>0</v>
      </c>
      <c r="I124" s="168">
        <f>'[1]Ark1'!I117</f>
        <v>0</v>
      </c>
    </row>
    <row r="125" spans="1:9" ht="12.75">
      <c r="A125" s="168">
        <f>IF(ISTEXT('[1]Ark1'!A118),'[1]Ark1'!A118,"")</f>
      </c>
      <c r="B125" s="168">
        <f>'[1]Ark1'!B118</f>
        <v>0</v>
      </c>
      <c r="C125" s="168">
        <f>'[1]Ark1'!C118</f>
        <v>0</v>
      </c>
      <c r="D125" s="168">
        <f>'[1]Ark1'!D118</f>
        <v>0</v>
      </c>
      <c r="E125" s="168">
        <f>'[1]Ark1'!E118</f>
        <v>0</v>
      </c>
      <c r="F125" s="168"/>
      <c r="G125" s="157">
        <f>'[1]Ark1'!G118</f>
        <v>0</v>
      </c>
      <c r="H125" s="158">
        <f>'[1]Ark1'!H118</f>
        <v>0</v>
      </c>
      <c r="I125" s="168">
        <f>'[1]Ark1'!I118</f>
        <v>0</v>
      </c>
    </row>
    <row r="126" spans="1:9" ht="12.75">
      <c r="A126" s="168">
        <f>IF(ISTEXT('[1]Ark1'!A119),'[1]Ark1'!A119,"")</f>
      </c>
      <c r="B126" s="168">
        <f>'[1]Ark1'!B119</f>
        <v>0</v>
      </c>
      <c r="C126" s="168">
        <f>'[1]Ark1'!C119</f>
        <v>0</v>
      </c>
      <c r="D126" s="168">
        <f>'[1]Ark1'!D119</f>
        <v>0</v>
      </c>
      <c r="E126" s="168">
        <f>'[1]Ark1'!E119</f>
        <v>0</v>
      </c>
      <c r="F126" s="168"/>
      <c r="G126" s="157">
        <f>'[1]Ark1'!G119</f>
        <v>0</v>
      </c>
      <c r="H126" s="158">
        <f>'[1]Ark1'!H119</f>
        <v>0</v>
      </c>
      <c r="I126" s="168">
        <f>'[1]Ark1'!I119</f>
        <v>0</v>
      </c>
    </row>
    <row r="127" spans="1:9" ht="12.75">
      <c r="A127" s="168">
        <f>IF(ISTEXT('[1]Ark1'!A120),'[1]Ark1'!A120,"")</f>
      </c>
      <c r="B127" s="168">
        <f>'[1]Ark1'!B120</f>
        <v>0</v>
      </c>
      <c r="C127" s="168">
        <f>'[1]Ark1'!C120</f>
        <v>0</v>
      </c>
      <c r="D127" s="168">
        <f>'[1]Ark1'!D120</f>
        <v>0</v>
      </c>
      <c r="E127" s="168">
        <f>'[1]Ark1'!E120</f>
        <v>0</v>
      </c>
      <c r="F127" s="168"/>
      <c r="G127" s="157">
        <f>'[1]Ark1'!G120</f>
        <v>0</v>
      </c>
      <c r="H127" s="158">
        <f>'[1]Ark1'!H120</f>
        <v>0</v>
      </c>
      <c r="I127" s="168">
        <f>'[1]Ark1'!I120</f>
        <v>0</v>
      </c>
    </row>
    <row r="128" spans="1:9" ht="12.75">
      <c r="A128" s="168">
        <f>IF(ISTEXT('[1]Ark1'!A121),'[1]Ark1'!A121,"")</f>
      </c>
      <c r="B128" s="168">
        <f>'[1]Ark1'!B121</f>
        <v>0</v>
      </c>
      <c r="C128" s="168">
        <f>'[1]Ark1'!C121</f>
        <v>0</v>
      </c>
      <c r="D128" s="168">
        <f>'[1]Ark1'!D121</f>
        <v>0</v>
      </c>
      <c r="E128" s="168">
        <f>'[1]Ark1'!E121</f>
        <v>0</v>
      </c>
      <c r="F128" s="168"/>
      <c r="G128" s="157">
        <f>'[1]Ark1'!G121</f>
        <v>0</v>
      </c>
      <c r="H128" s="158">
        <f>'[1]Ark1'!H121</f>
        <v>0</v>
      </c>
      <c r="I128" s="168">
        <f>'[1]Ark1'!I121</f>
        <v>0</v>
      </c>
    </row>
    <row r="129" spans="1:9" ht="12.75">
      <c r="A129" s="168">
        <f>IF(ISTEXT('[1]Ark1'!A122),'[1]Ark1'!A122,"")</f>
      </c>
      <c r="B129" s="168">
        <f>'[1]Ark1'!B122</f>
        <v>0</v>
      </c>
      <c r="C129" s="168">
        <f>'[1]Ark1'!C122</f>
        <v>0</v>
      </c>
      <c r="D129" s="168">
        <f>'[1]Ark1'!D122</f>
        <v>0</v>
      </c>
      <c r="E129" s="168">
        <f>'[1]Ark1'!E122</f>
        <v>0</v>
      </c>
      <c r="F129" s="168"/>
      <c r="G129" s="157">
        <f>'[1]Ark1'!G122</f>
        <v>0</v>
      </c>
      <c r="H129" s="158">
        <f>'[1]Ark1'!H122</f>
        <v>0</v>
      </c>
      <c r="I129" s="168">
        <f>'[1]Ark1'!I122</f>
        <v>0</v>
      </c>
    </row>
    <row r="130" spans="1:9" ht="12.75">
      <c r="A130" s="168">
        <f>IF(ISTEXT('[1]Ark1'!A123),'[1]Ark1'!A123,"")</f>
      </c>
      <c r="B130" s="168">
        <f>'[1]Ark1'!B123</f>
        <v>0</v>
      </c>
      <c r="C130" s="168">
        <f>'[1]Ark1'!C123</f>
        <v>0</v>
      </c>
      <c r="D130" s="168">
        <f>'[1]Ark1'!D123</f>
        <v>0</v>
      </c>
      <c r="E130" s="168">
        <f>'[1]Ark1'!E123</f>
        <v>0</v>
      </c>
      <c r="F130" s="168"/>
      <c r="G130" s="157">
        <f>'[1]Ark1'!G123</f>
        <v>0</v>
      </c>
      <c r="H130" s="158">
        <f>'[1]Ark1'!H123</f>
        <v>0</v>
      </c>
      <c r="I130" s="168">
        <f>'[1]Ark1'!I123</f>
        <v>0</v>
      </c>
    </row>
    <row r="131" spans="1:9" ht="12.75">
      <c r="A131" s="168">
        <f>IF(ISTEXT('[1]Ark1'!A124),'[1]Ark1'!A124,"")</f>
      </c>
      <c r="B131" s="168">
        <f>'[1]Ark1'!B124</f>
        <v>0</v>
      </c>
      <c r="C131" s="168">
        <f>'[1]Ark1'!C124</f>
        <v>0</v>
      </c>
      <c r="D131" s="168">
        <f>'[1]Ark1'!D124</f>
        <v>0</v>
      </c>
      <c r="E131" s="168">
        <f>'[1]Ark1'!E124</f>
        <v>0</v>
      </c>
      <c r="F131" s="168"/>
      <c r="G131" s="157">
        <f>'[1]Ark1'!G124</f>
        <v>0</v>
      </c>
      <c r="H131" s="158">
        <f>'[1]Ark1'!H124</f>
        <v>0</v>
      </c>
      <c r="I131" s="168">
        <f>'[1]Ark1'!I124</f>
        <v>0</v>
      </c>
    </row>
    <row r="132" spans="1:9" ht="12.75">
      <c r="A132" s="168">
        <f>IF(ISTEXT('[1]Ark1'!A125),'[1]Ark1'!A125,"")</f>
      </c>
      <c r="B132" s="168">
        <f>'[1]Ark1'!B125</f>
        <v>0</v>
      </c>
      <c r="C132" s="168">
        <f>'[1]Ark1'!C125</f>
        <v>0</v>
      </c>
      <c r="D132" s="168">
        <f>'[1]Ark1'!D125</f>
        <v>0</v>
      </c>
      <c r="E132" s="168">
        <f>'[1]Ark1'!E125</f>
        <v>0</v>
      </c>
      <c r="F132" s="168"/>
      <c r="G132" s="157">
        <f>'[1]Ark1'!G125</f>
        <v>0</v>
      </c>
      <c r="H132" s="158">
        <f>'[1]Ark1'!H125</f>
        <v>0</v>
      </c>
      <c r="I132" s="168">
        <f>'[1]Ark1'!I125</f>
        <v>0</v>
      </c>
    </row>
    <row r="133" spans="1:9" ht="12.75">
      <c r="A133" s="168">
        <f>IF(ISTEXT('[1]Ark1'!A126),'[1]Ark1'!A126,"")</f>
      </c>
      <c r="B133" s="168">
        <f>'[1]Ark1'!B126</f>
        <v>0</v>
      </c>
      <c r="C133" s="168">
        <f>'[1]Ark1'!C126</f>
        <v>0</v>
      </c>
      <c r="D133" s="168">
        <f>'[1]Ark1'!D126</f>
        <v>0</v>
      </c>
      <c r="E133" s="168">
        <f>'[1]Ark1'!E126</f>
        <v>0</v>
      </c>
      <c r="F133" s="168"/>
      <c r="G133" s="157">
        <f>'[1]Ark1'!G126</f>
        <v>0</v>
      </c>
      <c r="H133" s="158">
        <f>'[1]Ark1'!H126</f>
        <v>0</v>
      </c>
      <c r="I133" s="168">
        <f>'[1]Ark1'!I126</f>
        <v>0</v>
      </c>
    </row>
    <row r="134" spans="1:9" ht="12.75">
      <c r="A134" s="168">
        <f>IF(ISTEXT('[1]Ark1'!A127),'[1]Ark1'!A127,"")</f>
      </c>
      <c r="B134" s="168">
        <f>'[1]Ark1'!B127</f>
        <v>0</v>
      </c>
      <c r="C134" s="168">
        <f>'[1]Ark1'!C127</f>
        <v>0</v>
      </c>
      <c r="D134" s="168">
        <f>'[1]Ark1'!D127</f>
        <v>0</v>
      </c>
      <c r="E134" s="168">
        <f>'[1]Ark1'!E127</f>
        <v>0</v>
      </c>
      <c r="F134" s="168"/>
      <c r="G134" s="157">
        <f>'[1]Ark1'!G127</f>
        <v>0</v>
      </c>
      <c r="H134" s="158">
        <f>'[1]Ark1'!H127</f>
        <v>0</v>
      </c>
      <c r="I134" s="168">
        <f>'[1]Ark1'!I127</f>
        <v>0</v>
      </c>
    </row>
    <row r="135" spans="1:9" ht="12.75">
      <c r="A135" s="168">
        <f>IF(ISTEXT('[1]Ark1'!A128),'[1]Ark1'!A128,"")</f>
      </c>
      <c r="B135" s="168">
        <f>'[1]Ark1'!B128</f>
        <v>0</v>
      </c>
      <c r="C135" s="168">
        <f>'[1]Ark1'!C128</f>
        <v>0</v>
      </c>
      <c r="D135" s="168">
        <f>'[1]Ark1'!D128</f>
        <v>0</v>
      </c>
      <c r="E135" s="168">
        <f>'[1]Ark1'!E128</f>
        <v>0</v>
      </c>
      <c r="F135" s="168"/>
      <c r="G135" s="157">
        <f>'[1]Ark1'!G128</f>
        <v>0</v>
      </c>
      <c r="H135" s="158">
        <f>'[1]Ark1'!H128</f>
        <v>0</v>
      </c>
      <c r="I135" s="168">
        <f>'[1]Ark1'!I128</f>
        <v>0</v>
      </c>
    </row>
    <row r="136" spans="1:9" ht="12.75">
      <c r="A136" s="168">
        <f>IF(ISTEXT('[1]Ark1'!A129),'[1]Ark1'!A129,"")</f>
      </c>
      <c r="B136" s="168">
        <f>'[1]Ark1'!B129</f>
        <v>0</v>
      </c>
      <c r="C136" s="168">
        <f>'[1]Ark1'!C129</f>
        <v>0</v>
      </c>
      <c r="D136" s="168">
        <f>'[1]Ark1'!D129</f>
        <v>0</v>
      </c>
      <c r="E136" s="168">
        <f>'[1]Ark1'!E129</f>
        <v>0</v>
      </c>
      <c r="F136" s="168"/>
      <c r="G136" s="157">
        <f>'[1]Ark1'!G129</f>
        <v>0</v>
      </c>
      <c r="H136" s="158">
        <f>'[1]Ark1'!H129</f>
        <v>0</v>
      </c>
      <c r="I136" s="168">
        <f>'[1]Ark1'!I129</f>
        <v>0</v>
      </c>
    </row>
    <row r="137" spans="1:9" ht="12.75">
      <c r="A137" s="168">
        <f>IF(ISTEXT('[1]Ark1'!A130),'[1]Ark1'!A130,"")</f>
      </c>
      <c r="B137" s="168">
        <f>'[1]Ark1'!B130</f>
        <v>0</v>
      </c>
      <c r="C137" s="168">
        <f>'[1]Ark1'!C130</f>
        <v>0</v>
      </c>
      <c r="D137" s="168">
        <f>'[1]Ark1'!D130</f>
        <v>0</v>
      </c>
      <c r="E137" s="168">
        <f>'[1]Ark1'!E130</f>
        <v>0</v>
      </c>
      <c r="F137" s="168"/>
      <c r="G137" s="157">
        <f>'[1]Ark1'!G130</f>
        <v>0</v>
      </c>
      <c r="H137" s="158">
        <f>'[1]Ark1'!H130</f>
        <v>0</v>
      </c>
      <c r="I137" s="168">
        <f>'[1]Ark1'!I130</f>
        <v>0</v>
      </c>
    </row>
    <row r="138" spans="1:9" ht="12.75">
      <c r="A138" s="168">
        <f>IF(ISTEXT('[1]Ark1'!A131),'[1]Ark1'!A131,"")</f>
      </c>
      <c r="B138" s="168">
        <f>'[1]Ark1'!B131</f>
        <v>0</v>
      </c>
      <c r="C138" s="168">
        <f>'[1]Ark1'!C131</f>
        <v>0</v>
      </c>
      <c r="D138" s="168">
        <f>'[1]Ark1'!D131</f>
        <v>0</v>
      </c>
      <c r="E138" s="168">
        <f>'[1]Ark1'!E131</f>
        <v>0</v>
      </c>
      <c r="F138" s="168"/>
      <c r="G138" s="157">
        <f>'[1]Ark1'!G131</f>
        <v>0</v>
      </c>
      <c r="H138" s="158">
        <f>'[1]Ark1'!H131</f>
        <v>0</v>
      </c>
      <c r="I138" s="168">
        <f>'[1]Ark1'!I131</f>
        <v>0</v>
      </c>
    </row>
    <row r="139" spans="1:9" ht="12.75">
      <c r="A139" s="168">
        <f>IF(ISTEXT('[1]Ark1'!A132),'[1]Ark1'!A132,"")</f>
      </c>
      <c r="B139" s="168">
        <f>'[1]Ark1'!B132</f>
        <v>0</v>
      </c>
      <c r="C139" s="168">
        <f>'[1]Ark1'!C132</f>
        <v>0</v>
      </c>
      <c r="D139" s="168">
        <f>'[1]Ark1'!D132</f>
        <v>0</v>
      </c>
      <c r="E139" s="168">
        <f>'[1]Ark1'!E132</f>
        <v>0</v>
      </c>
      <c r="F139" s="168"/>
      <c r="G139" s="157">
        <f>'[1]Ark1'!G132</f>
        <v>0</v>
      </c>
      <c r="H139" s="158">
        <f>'[1]Ark1'!H132</f>
        <v>0</v>
      </c>
      <c r="I139" s="168">
        <f>'[1]Ark1'!I132</f>
        <v>0</v>
      </c>
    </row>
    <row r="140" spans="1:9" ht="12.75">
      <c r="A140" s="168">
        <f>IF(ISTEXT('[1]Ark1'!A133),'[1]Ark1'!A133,"")</f>
      </c>
      <c r="B140" s="168">
        <f>'[1]Ark1'!B133</f>
        <v>0</v>
      </c>
      <c r="C140" s="168">
        <f>'[1]Ark1'!C133</f>
        <v>0</v>
      </c>
      <c r="D140" s="168">
        <f>'[1]Ark1'!D133</f>
        <v>0</v>
      </c>
      <c r="E140" s="168">
        <f>'[1]Ark1'!E133</f>
        <v>0</v>
      </c>
      <c r="F140" s="168"/>
      <c r="G140" s="157">
        <f>'[1]Ark1'!G133</f>
        <v>0</v>
      </c>
      <c r="H140" s="158">
        <f>'[1]Ark1'!H133</f>
        <v>0</v>
      </c>
      <c r="I140" s="168">
        <f>'[1]Ark1'!I133</f>
        <v>0</v>
      </c>
    </row>
    <row r="141" spans="1:9" ht="12.75">
      <c r="A141" s="168">
        <f>IF(ISTEXT('[1]Ark1'!A134),'[1]Ark1'!A134,"")</f>
      </c>
      <c r="B141" s="168">
        <f>'[1]Ark1'!B134</f>
        <v>0</v>
      </c>
      <c r="C141" s="168">
        <f>'[1]Ark1'!C134</f>
        <v>0</v>
      </c>
      <c r="D141" s="168">
        <f>'[1]Ark1'!D134</f>
        <v>0</v>
      </c>
      <c r="E141" s="168">
        <f>'[1]Ark1'!E134</f>
        <v>0</v>
      </c>
      <c r="F141" s="168"/>
      <c r="G141" s="157">
        <f>'[1]Ark1'!G134</f>
        <v>0</v>
      </c>
      <c r="H141" s="158">
        <f>'[1]Ark1'!H134</f>
        <v>0</v>
      </c>
      <c r="I141" s="168">
        <f>'[1]Ark1'!I134</f>
        <v>0</v>
      </c>
    </row>
    <row r="142" spans="1:9" ht="12.75">
      <c r="A142" s="168">
        <f>IF(ISTEXT('[1]Ark1'!A135),'[1]Ark1'!A135,"")</f>
      </c>
      <c r="B142" s="168">
        <f>'[1]Ark1'!B135</f>
        <v>0</v>
      </c>
      <c r="C142" s="168">
        <f>'[1]Ark1'!C135</f>
        <v>0</v>
      </c>
      <c r="D142" s="168">
        <f>'[1]Ark1'!D135</f>
        <v>0</v>
      </c>
      <c r="E142" s="168">
        <f>'[1]Ark1'!E135</f>
        <v>0</v>
      </c>
      <c r="F142" s="168"/>
      <c r="G142" s="157">
        <f>'[1]Ark1'!G135</f>
        <v>0</v>
      </c>
      <c r="H142" s="158">
        <f>'[1]Ark1'!H135</f>
        <v>0</v>
      </c>
      <c r="I142" s="168">
        <f>'[1]Ark1'!I135</f>
        <v>0</v>
      </c>
    </row>
    <row r="143" spans="1:9" ht="12.75">
      <c r="A143" s="168">
        <f>IF(ISTEXT('[1]Ark1'!A136),'[1]Ark1'!A136,"")</f>
      </c>
      <c r="B143" s="168">
        <f>'[1]Ark1'!B136</f>
        <v>0</v>
      </c>
      <c r="C143" s="168">
        <f>'[1]Ark1'!C136</f>
        <v>0</v>
      </c>
      <c r="D143" s="168">
        <f>'[1]Ark1'!D136</f>
        <v>0</v>
      </c>
      <c r="E143" s="168">
        <f>'[1]Ark1'!E136</f>
        <v>0</v>
      </c>
      <c r="F143" s="168"/>
      <c r="G143" s="157">
        <f>'[1]Ark1'!G136</f>
        <v>0</v>
      </c>
      <c r="H143" s="158">
        <f>'[1]Ark1'!H136</f>
        <v>0</v>
      </c>
      <c r="I143" s="168">
        <f>'[1]Ark1'!I136</f>
        <v>0</v>
      </c>
    </row>
    <row r="144" spans="1:9" ht="12.75">
      <c r="A144" s="168">
        <f>IF(ISTEXT('[1]Ark1'!A137),'[1]Ark1'!A137,"")</f>
      </c>
      <c r="B144" s="168">
        <f>'[1]Ark1'!B137</f>
        <v>0</v>
      </c>
      <c r="C144" s="168">
        <f>'[1]Ark1'!C137</f>
        <v>0</v>
      </c>
      <c r="D144" s="168">
        <f>'[1]Ark1'!D137</f>
        <v>0</v>
      </c>
      <c r="E144" s="168">
        <f>'[1]Ark1'!E137</f>
        <v>0</v>
      </c>
      <c r="F144" s="168"/>
      <c r="G144" s="157">
        <f>'[1]Ark1'!G137</f>
        <v>0</v>
      </c>
      <c r="H144" s="158">
        <f>'[1]Ark1'!H137</f>
        <v>0</v>
      </c>
      <c r="I144" s="168">
        <f>'[1]Ark1'!I137</f>
        <v>0</v>
      </c>
    </row>
    <row r="145" spans="1:9" ht="12.75">
      <c r="A145" s="168">
        <f>IF(ISTEXT('[1]Ark1'!A138),'[1]Ark1'!A138,"")</f>
      </c>
      <c r="B145" s="168">
        <f>'[1]Ark1'!B138</f>
        <v>0</v>
      </c>
      <c r="C145" s="168">
        <f>'[1]Ark1'!C138</f>
        <v>0</v>
      </c>
      <c r="D145" s="168">
        <f>'[1]Ark1'!D138</f>
        <v>0</v>
      </c>
      <c r="E145" s="168">
        <f>'[1]Ark1'!E138</f>
        <v>0</v>
      </c>
      <c r="F145" s="168"/>
      <c r="G145" s="157">
        <f>'[1]Ark1'!G138</f>
        <v>0</v>
      </c>
      <c r="H145" s="158">
        <f>'[1]Ark1'!H138</f>
        <v>0</v>
      </c>
      <c r="I145" s="168">
        <f>'[1]Ark1'!I138</f>
        <v>0</v>
      </c>
    </row>
    <row r="146" spans="1:9" ht="12.75">
      <c r="A146" s="168">
        <f>IF(ISTEXT('[1]Ark1'!A139),'[1]Ark1'!A139,"")</f>
      </c>
      <c r="B146" s="168">
        <f>'[1]Ark1'!B139</f>
        <v>0</v>
      </c>
      <c r="C146" s="168">
        <f>'[1]Ark1'!C139</f>
        <v>0</v>
      </c>
      <c r="D146" s="168">
        <f>'[1]Ark1'!D139</f>
        <v>0</v>
      </c>
      <c r="E146" s="168">
        <f>'[1]Ark1'!E139</f>
        <v>0</v>
      </c>
      <c r="F146" s="168"/>
      <c r="G146" s="157">
        <f>'[1]Ark1'!G139</f>
        <v>0</v>
      </c>
      <c r="H146" s="158">
        <f>'[1]Ark1'!H139</f>
        <v>0</v>
      </c>
      <c r="I146" s="168">
        <f>'[1]Ark1'!I139</f>
        <v>0</v>
      </c>
    </row>
    <row r="147" spans="1:9" ht="12.75">
      <c r="A147" s="168">
        <f>IF(ISTEXT('[1]Ark1'!A140),'[1]Ark1'!A140,"")</f>
      </c>
      <c r="B147" s="168">
        <f>'[1]Ark1'!B140</f>
        <v>0</v>
      </c>
      <c r="C147" s="168">
        <f>'[1]Ark1'!C140</f>
        <v>0</v>
      </c>
      <c r="D147" s="168">
        <f>'[1]Ark1'!D140</f>
        <v>0</v>
      </c>
      <c r="E147" s="168">
        <f>'[1]Ark1'!E140</f>
        <v>0</v>
      </c>
      <c r="F147" s="168"/>
      <c r="G147" s="157">
        <f>'[1]Ark1'!G140</f>
        <v>0</v>
      </c>
      <c r="H147" s="158">
        <f>'[1]Ark1'!H140</f>
        <v>0</v>
      </c>
      <c r="I147" s="168">
        <f>'[1]Ark1'!I140</f>
        <v>0</v>
      </c>
    </row>
    <row r="148" spans="1:9" ht="12.75">
      <c r="A148" s="168">
        <f>IF(ISTEXT('[1]Ark1'!A141),'[1]Ark1'!A141,"")</f>
      </c>
      <c r="B148" s="168">
        <f>'[1]Ark1'!B141</f>
        <v>0</v>
      </c>
      <c r="C148" s="168">
        <f>'[1]Ark1'!C141</f>
        <v>0</v>
      </c>
      <c r="D148" s="168">
        <f>'[1]Ark1'!D141</f>
        <v>0</v>
      </c>
      <c r="E148" s="168">
        <f>'[1]Ark1'!E141</f>
        <v>0</v>
      </c>
      <c r="F148" s="168"/>
      <c r="G148" s="157">
        <f>'[1]Ark1'!G141</f>
        <v>0</v>
      </c>
      <c r="H148" s="158">
        <f>'[1]Ark1'!H141</f>
        <v>0</v>
      </c>
      <c r="I148" s="168">
        <f>'[1]Ark1'!I141</f>
        <v>0</v>
      </c>
    </row>
    <row r="149" spans="1:9" ht="12.75">
      <c r="A149" s="168">
        <f>IF(ISTEXT('[1]Ark1'!A142),'[1]Ark1'!A142,"")</f>
      </c>
      <c r="B149" s="168">
        <f>'[1]Ark1'!B142</f>
        <v>0</v>
      </c>
      <c r="C149" s="168">
        <f>'[1]Ark1'!C142</f>
        <v>0</v>
      </c>
      <c r="D149" s="168">
        <f>'[1]Ark1'!D142</f>
        <v>0</v>
      </c>
      <c r="E149" s="168">
        <f>'[1]Ark1'!E142</f>
        <v>0</v>
      </c>
      <c r="F149" s="168"/>
      <c r="G149" s="157">
        <f>'[1]Ark1'!G142</f>
        <v>0</v>
      </c>
      <c r="H149" s="158">
        <f>'[1]Ark1'!H142</f>
        <v>0</v>
      </c>
      <c r="I149" s="168">
        <f>'[1]Ark1'!I142</f>
        <v>0</v>
      </c>
    </row>
    <row r="150" spans="1:9" ht="12.75">
      <c r="A150" s="168">
        <f>IF(ISTEXT('[1]Ark1'!A143),'[1]Ark1'!A143,"")</f>
      </c>
      <c r="B150" s="168">
        <f>'[1]Ark1'!B143</f>
        <v>0</v>
      </c>
      <c r="C150" s="168">
        <f>'[1]Ark1'!C143</f>
        <v>0</v>
      </c>
      <c r="D150" s="168">
        <f>'[1]Ark1'!D143</f>
        <v>0</v>
      </c>
      <c r="E150" s="168">
        <f>'[1]Ark1'!E143</f>
        <v>0</v>
      </c>
      <c r="F150" s="168"/>
      <c r="G150" s="157">
        <f>'[1]Ark1'!G143</f>
        <v>0</v>
      </c>
      <c r="H150" s="158">
        <f>'[1]Ark1'!H143</f>
        <v>0</v>
      </c>
      <c r="I150" s="168">
        <f>'[1]Ark1'!I143</f>
        <v>0</v>
      </c>
    </row>
    <row r="151" spans="1:9" ht="12.75">
      <c r="A151" s="168">
        <f>IF(ISTEXT('[1]Ark1'!A144),'[1]Ark1'!A144,"")</f>
      </c>
      <c r="B151" s="168">
        <f>'[1]Ark1'!B144</f>
        <v>0</v>
      </c>
      <c r="C151" s="168">
        <f>'[1]Ark1'!C144</f>
        <v>0</v>
      </c>
      <c r="D151" s="168">
        <f>'[1]Ark1'!D144</f>
        <v>0</v>
      </c>
      <c r="E151" s="168">
        <f>'[1]Ark1'!E144</f>
        <v>0</v>
      </c>
      <c r="F151" s="168"/>
      <c r="G151" s="157">
        <f>'[1]Ark1'!G144</f>
        <v>0</v>
      </c>
      <c r="H151" s="158">
        <f>'[1]Ark1'!H144</f>
        <v>0</v>
      </c>
      <c r="I151" s="168">
        <f>'[1]Ark1'!I144</f>
        <v>0</v>
      </c>
    </row>
    <row r="152" spans="1:9" ht="12.75">
      <c r="A152" s="168">
        <f>IF(ISTEXT('[1]Ark1'!A145),'[1]Ark1'!A145,"")</f>
      </c>
      <c r="B152" s="168">
        <f>'[1]Ark1'!B145</f>
        <v>0</v>
      </c>
      <c r="C152" s="168">
        <f>'[1]Ark1'!C145</f>
        <v>0</v>
      </c>
      <c r="D152" s="168">
        <f>'[1]Ark1'!D145</f>
        <v>0</v>
      </c>
      <c r="E152" s="168">
        <f>'[1]Ark1'!E145</f>
        <v>0</v>
      </c>
      <c r="F152" s="168"/>
      <c r="G152" s="157">
        <f>'[1]Ark1'!G145</f>
        <v>0</v>
      </c>
      <c r="H152" s="158">
        <f>'[1]Ark1'!H145</f>
        <v>0</v>
      </c>
      <c r="I152" s="168">
        <f>'[1]Ark1'!I145</f>
        <v>0</v>
      </c>
    </row>
    <row r="153" spans="1:9" ht="12.75">
      <c r="A153" s="168">
        <f>IF(ISTEXT('[1]Ark1'!A146),'[1]Ark1'!A146,"")</f>
      </c>
      <c r="B153" s="168">
        <f>'[1]Ark1'!B146</f>
        <v>0</v>
      </c>
      <c r="C153" s="168">
        <f>'[1]Ark1'!C146</f>
        <v>0</v>
      </c>
      <c r="D153" s="168">
        <f>'[1]Ark1'!D146</f>
        <v>0</v>
      </c>
      <c r="E153" s="168">
        <f>'[1]Ark1'!E146</f>
        <v>0</v>
      </c>
      <c r="F153" s="168"/>
      <c r="G153" s="157">
        <f>'[1]Ark1'!G146</f>
        <v>0</v>
      </c>
      <c r="H153" s="158">
        <f>'[1]Ark1'!H146</f>
        <v>0</v>
      </c>
      <c r="I153" s="168">
        <f>'[1]Ark1'!I146</f>
        <v>0</v>
      </c>
    </row>
    <row r="154" spans="1:9" ht="12.75">
      <c r="A154" s="168">
        <f>IF(ISTEXT('[1]Ark1'!A147),'[1]Ark1'!A147,"")</f>
      </c>
      <c r="B154" s="168">
        <f>'[1]Ark1'!B147</f>
        <v>0</v>
      </c>
      <c r="C154" s="168">
        <f>'[1]Ark1'!C147</f>
        <v>0</v>
      </c>
      <c r="D154" s="168">
        <f>'[1]Ark1'!D147</f>
        <v>0</v>
      </c>
      <c r="E154" s="168">
        <f>'[1]Ark1'!E147</f>
        <v>0</v>
      </c>
      <c r="F154" s="168"/>
      <c r="G154" s="157">
        <f>'[1]Ark1'!G147</f>
        <v>0</v>
      </c>
      <c r="H154" s="158">
        <f>'[1]Ark1'!H147</f>
        <v>0</v>
      </c>
      <c r="I154" s="168">
        <f>'[1]Ark1'!I147</f>
        <v>0</v>
      </c>
    </row>
    <row r="155" spans="1:9" ht="12.75">
      <c r="A155" s="168">
        <f>IF(ISTEXT('[1]Ark1'!A148),'[1]Ark1'!A148,"")</f>
      </c>
      <c r="B155" s="168">
        <f>'[1]Ark1'!B148</f>
        <v>0</v>
      </c>
      <c r="C155" s="168">
        <f>'[1]Ark1'!C148</f>
        <v>0</v>
      </c>
      <c r="D155" s="168">
        <f>'[1]Ark1'!D148</f>
        <v>0</v>
      </c>
      <c r="E155" s="168">
        <f>'[1]Ark1'!E148</f>
        <v>0</v>
      </c>
      <c r="F155" s="168"/>
      <c r="G155" s="157">
        <f>'[1]Ark1'!G148</f>
        <v>0</v>
      </c>
      <c r="H155" s="158">
        <f>'[1]Ark1'!H148</f>
        <v>0</v>
      </c>
      <c r="I155" s="168">
        <f>'[1]Ark1'!I148</f>
        <v>0</v>
      </c>
    </row>
    <row r="156" spans="1:9" ht="12.75">
      <c r="A156" s="168">
        <f>IF(ISTEXT('[1]Ark1'!A149),'[1]Ark1'!A149,"")</f>
      </c>
      <c r="B156" s="168">
        <f>'[1]Ark1'!B149</f>
        <v>0</v>
      </c>
      <c r="C156" s="168">
        <f>'[1]Ark1'!C149</f>
        <v>0</v>
      </c>
      <c r="D156" s="168">
        <f>'[1]Ark1'!D149</f>
        <v>0</v>
      </c>
      <c r="E156" s="168">
        <f>'[1]Ark1'!E149</f>
        <v>0</v>
      </c>
      <c r="F156" s="168"/>
      <c r="G156" s="157">
        <f>'[1]Ark1'!G149</f>
        <v>0</v>
      </c>
      <c r="H156" s="158">
        <f>'[1]Ark1'!H149</f>
        <v>0</v>
      </c>
      <c r="I156" s="168">
        <f>'[1]Ark1'!I149</f>
        <v>0</v>
      </c>
    </row>
    <row r="157" spans="1:5" ht="12.75">
      <c r="A157" s="168"/>
      <c r="B157" s="168"/>
      <c r="C157" s="168"/>
      <c r="D157" s="168"/>
      <c r="E157" s="168"/>
    </row>
    <row r="158" spans="1:5" ht="12.75">
      <c r="A158" s="168"/>
      <c r="B158" s="168"/>
      <c r="C158" s="168"/>
      <c r="D158" s="168"/>
      <c r="E158" s="168"/>
    </row>
    <row r="159" spans="1:5" ht="12.75">
      <c r="A159" s="168"/>
      <c r="B159" s="168"/>
      <c r="C159" s="168"/>
      <c r="D159" s="168"/>
      <c r="E159" s="168"/>
    </row>
    <row r="160" spans="1:5" ht="12.75">
      <c r="A160" s="168"/>
      <c r="B160" s="168"/>
      <c r="C160" s="168"/>
      <c r="D160" s="168"/>
      <c r="E160" s="168"/>
    </row>
    <row r="161" spans="1:5" ht="12.75">
      <c r="A161" s="168"/>
      <c r="B161" s="168"/>
      <c r="C161" s="168"/>
      <c r="D161" s="168"/>
      <c r="E161" s="168"/>
    </row>
    <row r="162" spans="1:5" ht="12.75">
      <c r="A162" s="168"/>
      <c r="B162" s="168"/>
      <c r="C162" s="168"/>
      <c r="D162" s="168"/>
      <c r="E162" s="168"/>
    </row>
    <row r="163" spans="1:5" ht="12.75">
      <c r="A163" s="168"/>
      <c r="B163" s="168"/>
      <c r="C163" s="168"/>
      <c r="D163" s="168"/>
      <c r="E163" s="168"/>
    </row>
    <row r="164" spans="1:5" ht="12.75">
      <c r="A164" s="168"/>
      <c r="B164" s="168"/>
      <c r="C164" s="168"/>
      <c r="D164" s="168"/>
      <c r="E164" s="168"/>
    </row>
    <row r="165" spans="1:5" ht="12.75">
      <c r="A165" s="168"/>
      <c r="B165" s="168"/>
      <c r="C165" s="168"/>
      <c r="D165" s="168"/>
      <c r="E165" s="168"/>
    </row>
    <row r="166" spans="1:5" ht="12.75">
      <c r="A166" s="168"/>
      <c r="B166" s="168"/>
      <c r="C166" s="168"/>
      <c r="D166" s="168"/>
      <c r="E166" s="168"/>
    </row>
    <row r="167" spans="1:5" ht="12.75">
      <c r="A167" s="168"/>
      <c r="B167" s="168"/>
      <c r="C167" s="168"/>
      <c r="D167" s="168"/>
      <c r="E167" s="168"/>
    </row>
    <row r="168" spans="1:5" ht="12.75">
      <c r="A168" s="168"/>
      <c r="B168" s="168"/>
      <c r="C168" s="168"/>
      <c r="D168" s="168"/>
      <c r="E168" s="168"/>
    </row>
    <row r="169" spans="1:5" ht="12.75">
      <c r="A169" s="168"/>
      <c r="B169" s="168"/>
      <c r="C169" s="168"/>
      <c r="D169" s="168"/>
      <c r="E169" s="168"/>
    </row>
    <row r="170" spans="1:5" ht="12.75">
      <c r="A170" s="168"/>
      <c r="B170" s="168"/>
      <c r="C170" s="168"/>
      <c r="D170" s="168"/>
      <c r="E170" s="168"/>
    </row>
    <row r="171" spans="1:5" ht="12.75">
      <c r="A171" s="168"/>
      <c r="B171" s="168"/>
      <c r="C171" s="168"/>
      <c r="D171" s="168"/>
      <c r="E171" s="168"/>
    </row>
    <row r="172" spans="1:5" ht="12.75">
      <c r="A172" s="168"/>
      <c r="B172" s="168"/>
      <c r="C172" s="168"/>
      <c r="D172" s="168"/>
      <c r="E172" s="168"/>
    </row>
    <row r="173" spans="1:5" ht="12.75">
      <c r="A173" s="168"/>
      <c r="B173" s="168"/>
      <c r="C173" s="168"/>
      <c r="D173" s="168"/>
      <c r="E173" s="168"/>
    </row>
    <row r="174" spans="1:5" ht="12.75">
      <c r="A174" s="168"/>
      <c r="B174" s="168"/>
      <c r="C174" s="168"/>
      <c r="D174" s="168"/>
      <c r="E174" s="168"/>
    </row>
    <row r="175" spans="1:5" ht="12.75">
      <c r="A175" s="168"/>
      <c r="B175" s="168"/>
      <c r="C175" s="168"/>
      <c r="D175" s="168"/>
      <c r="E175" s="168"/>
    </row>
    <row r="176" spans="1:5" ht="12.75">
      <c r="A176" s="168"/>
      <c r="B176" s="168"/>
      <c r="C176" s="168"/>
      <c r="D176" s="168"/>
      <c r="E176" s="168"/>
    </row>
    <row r="177" spans="1:5" ht="12.75">
      <c r="A177" s="168"/>
      <c r="B177" s="168"/>
      <c r="C177" s="168"/>
      <c r="D177" s="168"/>
      <c r="E177" s="168"/>
    </row>
    <row r="178" spans="1:5" ht="12.75">
      <c r="A178" s="168"/>
      <c r="B178" s="168"/>
      <c r="C178" s="168"/>
      <c r="D178" s="168"/>
      <c r="E178" s="168"/>
    </row>
    <row r="179" spans="1:5" ht="12.75">
      <c r="A179" s="168"/>
      <c r="B179" s="168"/>
      <c r="C179" s="168"/>
      <c r="D179" s="168"/>
      <c r="E179" s="168"/>
    </row>
    <row r="180" spans="1:5" ht="12.75">
      <c r="A180" s="168"/>
      <c r="B180" s="168"/>
      <c r="C180" s="168"/>
      <c r="D180" s="168"/>
      <c r="E180" s="168"/>
    </row>
    <row r="181" spans="1:5" ht="12.75">
      <c r="A181" s="168"/>
      <c r="B181" s="168"/>
      <c r="C181" s="168"/>
      <c r="D181" s="168"/>
      <c r="E181" s="168"/>
    </row>
    <row r="182" spans="1:5" ht="12.75">
      <c r="A182" s="168"/>
      <c r="B182" s="168"/>
      <c r="C182" s="168"/>
      <c r="D182" s="168"/>
      <c r="E182" s="168"/>
    </row>
    <row r="183" spans="1:5" ht="12.75">
      <c r="A183" s="168"/>
      <c r="B183" s="168"/>
      <c r="C183" s="168"/>
      <c r="D183" s="168"/>
      <c r="E183" s="168"/>
    </row>
    <row r="184" spans="1:5" ht="12.75">
      <c r="A184" s="168"/>
      <c r="B184" s="168"/>
      <c r="C184" s="168"/>
      <c r="D184" s="168"/>
      <c r="E184" s="168"/>
    </row>
    <row r="185" spans="1:5" ht="12.75">
      <c r="A185" s="168"/>
      <c r="B185" s="168"/>
      <c r="C185" s="168"/>
      <c r="D185" s="168"/>
      <c r="E185" s="168"/>
    </row>
    <row r="186" spans="1:5" ht="12.75">
      <c r="A186" s="168"/>
      <c r="B186" s="168"/>
      <c r="C186" s="168"/>
      <c r="D186" s="168"/>
      <c r="E186" s="168"/>
    </row>
    <row r="187" spans="1:5" ht="12.75">
      <c r="A187" s="168"/>
      <c r="B187" s="168"/>
      <c r="C187" s="168"/>
      <c r="D187" s="168"/>
      <c r="E187" s="168"/>
    </row>
    <row r="188" spans="1:5" ht="12.75">
      <c r="A188" s="168"/>
      <c r="B188" s="168"/>
      <c r="C188" s="168"/>
      <c r="D188" s="168"/>
      <c r="E188" s="168"/>
    </row>
    <row r="189" spans="1:5" ht="12.75">
      <c r="A189" s="168"/>
      <c r="B189" s="168"/>
      <c r="C189" s="168"/>
      <c r="D189" s="168"/>
      <c r="E189" s="168"/>
    </row>
    <row r="190" spans="1:5" ht="12.75">
      <c r="A190" s="168"/>
      <c r="B190" s="168"/>
      <c r="C190" s="168"/>
      <c r="D190" s="168"/>
      <c r="E190" s="168"/>
    </row>
    <row r="191" spans="1:5" ht="12.75">
      <c r="A191" s="168"/>
      <c r="B191" s="168"/>
      <c r="C191" s="168"/>
      <c r="D191" s="168"/>
      <c r="E191" s="168"/>
    </row>
    <row r="192" spans="1:5" ht="12.75">
      <c r="A192" s="168"/>
      <c r="B192" s="168"/>
      <c r="C192" s="168"/>
      <c r="D192" s="168"/>
      <c r="E192" s="168"/>
    </row>
    <row r="193" spans="1:5" ht="12.75">
      <c r="A193" s="168"/>
      <c r="B193" s="168"/>
      <c r="C193" s="168"/>
      <c r="D193" s="168"/>
      <c r="E193" s="168"/>
    </row>
    <row r="194" spans="1:5" ht="12.75">
      <c r="A194" s="168"/>
      <c r="B194" s="168"/>
      <c r="C194" s="168"/>
      <c r="D194" s="168"/>
      <c r="E194" s="168"/>
    </row>
    <row r="195" spans="1:5" ht="12.75">
      <c r="A195" s="168"/>
      <c r="B195" s="168"/>
      <c r="C195" s="168"/>
      <c r="D195" s="168"/>
      <c r="E195" s="168"/>
    </row>
    <row r="196" spans="1:5" ht="12.75">
      <c r="A196" s="168"/>
      <c r="B196" s="168"/>
      <c r="C196" s="168"/>
      <c r="D196" s="168"/>
      <c r="E196" s="168"/>
    </row>
    <row r="197" spans="1:5" ht="12.75">
      <c r="A197" s="168"/>
      <c r="B197" s="168"/>
      <c r="C197" s="168"/>
      <c r="D197" s="168"/>
      <c r="E197" s="168"/>
    </row>
    <row r="198" spans="1:5" ht="12.75">
      <c r="A198" s="168"/>
      <c r="B198" s="168"/>
      <c r="C198" s="168"/>
      <c r="D198" s="168"/>
      <c r="E198" s="168"/>
    </row>
    <row r="199" spans="1:5" ht="12.75">
      <c r="A199" s="168"/>
      <c r="B199" s="168"/>
      <c r="C199" s="168"/>
      <c r="D199" s="168"/>
      <c r="E199" s="168"/>
    </row>
    <row r="200" spans="1:5" ht="12.75">
      <c r="A200" s="168"/>
      <c r="B200" s="168"/>
      <c r="C200" s="168"/>
      <c r="D200" s="168"/>
      <c r="E200" s="168"/>
    </row>
    <row r="201" spans="1:5" ht="12.75">
      <c r="A201" s="168"/>
      <c r="B201" s="168"/>
      <c r="C201" s="168"/>
      <c r="D201" s="168"/>
      <c r="E201" s="168"/>
    </row>
    <row r="202" spans="1:5" ht="12.75">
      <c r="A202" s="168"/>
      <c r="B202" s="168"/>
      <c r="C202" s="168"/>
      <c r="D202" s="168"/>
      <c r="E202" s="168"/>
    </row>
    <row r="203" spans="1:5" ht="12.75">
      <c r="A203" s="168"/>
      <c r="B203" s="168"/>
      <c r="C203" s="168"/>
      <c r="D203" s="168"/>
      <c r="E203" s="168"/>
    </row>
    <row r="204" spans="1:5" ht="12.75">
      <c r="A204" s="168"/>
      <c r="B204" s="168"/>
      <c r="C204" s="168"/>
      <c r="D204" s="168"/>
      <c r="E204" s="168"/>
    </row>
    <row r="205" spans="1:5" ht="12.75">
      <c r="A205" s="168"/>
      <c r="B205" s="168"/>
      <c r="C205" s="168"/>
      <c r="D205" s="168"/>
      <c r="E205" s="168"/>
    </row>
    <row r="206" spans="1:5" ht="12.75">
      <c r="A206" s="168"/>
      <c r="B206" s="168"/>
      <c r="C206" s="168"/>
      <c r="D206" s="168"/>
      <c r="E206" s="168"/>
    </row>
    <row r="207" spans="1:5" ht="12.75">
      <c r="A207" s="168"/>
      <c r="B207" s="168"/>
      <c r="C207" s="168"/>
      <c r="D207" s="168"/>
      <c r="E207" s="168"/>
    </row>
    <row r="208" spans="1:5" ht="12.75">
      <c r="A208" s="168"/>
      <c r="B208" s="168"/>
      <c r="C208" s="168"/>
      <c r="D208" s="168"/>
      <c r="E208" s="168"/>
    </row>
    <row r="209" spans="1:5" ht="12.75">
      <c r="A209" s="168"/>
      <c r="B209" s="168"/>
      <c r="C209" s="168"/>
      <c r="D209" s="168"/>
      <c r="E209" s="168"/>
    </row>
    <row r="210" spans="1:5" ht="12.75">
      <c r="A210" s="168"/>
      <c r="B210" s="168"/>
      <c r="C210" s="168"/>
      <c r="D210" s="168"/>
      <c r="E210" s="168"/>
    </row>
    <row r="211" spans="1:5" ht="12.75">
      <c r="A211" s="168"/>
      <c r="B211" s="168"/>
      <c r="C211" s="168"/>
      <c r="D211" s="168"/>
      <c r="E211" s="168"/>
    </row>
    <row r="212" spans="1:5" ht="12.75">
      <c r="A212" s="168"/>
      <c r="B212" s="168"/>
      <c r="C212" s="168"/>
      <c r="D212" s="168"/>
      <c r="E212" s="168"/>
    </row>
    <row r="213" spans="1:5" ht="12.75">
      <c r="A213" s="168"/>
      <c r="B213" s="168"/>
      <c r="C213" s="168"/>
      <c r="D213" s="168"/>
      <c r="E213" s="168"/>
    </row>
    <row r="214" spans="1:5" ht="12.75">
      <c r="A214" s="168"/>
      <c r="B214" s="168"/>
      <c r="C214" s="168"/>
      <c r="D214" s="168"/>
      <c r="E214" s="168"/>
    </row>
    <row r="215" spans="1:5" ht="12.75">
      <c r="A215" s="168"/>
      <c r="B215" s="168"/>
      <c r="C215" s="168"/>
      <c r="D215" s="168"/>
      <c r="E215" s="168"/>
    </row>
    <row r="216" spans="1:5" ht="12.75">
      <c r="A216" s="168"/>
      <c r="B216" s="168"/>
      <c r="C216" s="168"/>
      <c r="D216" s="168"/>
      <c r="E216" s="168"/>
    </row>
    <row r="217" spans="1:5" ht="12.75">
      <c r="A217" s="168"/>
      <c r="B217" s="168"/>
      <c r="C217" s="168"/>
      <c r="D217" s="168"/>
      <c r="E217" s="168"/>
    </row>
    <row r="218" spans="1:5" ht="12.75">
      <c r="A218" s="168"/>
      <c r="B218" s="168"/>
      <c r="C218" s="168"/>
      <c r="D218" s="168"/>
      <c r="E218" s="168"/>
    </row>
    <row r="219" spans="1:5" ht="12.75">
      <c r="A219" s="168"/>
      <c r="B219" s="168"/>
      <c r="C219" s="168"/>
      <c r="D219" s="168"/>
      <c r="E219" s="168"/>
    </row>
    <row r="220" spans="1:5" ht="12.75">
      <c r="A220" s="168"/>
      <c r="B220" s="168"/>
      <c r="C220" s="168"/>
      <c r="D220" s="168"/>
      <c r="E220" s="168"/>
    </row>
    <row r="221" spans="1:5" ht="12.75">
      <c r="A221" s="168"/>
      <c r="B221" s="168"/>
      <c r="C221" s="168"/>
      <c r="D221" s="168"/>
      <c r="E221" s="168"/>
    </row>
    <row r="222" spans="1:5" ht="12.75">
      <c r="A222" s="168"/>
      <c r="B222" s="168"/>
      <c r="C222" s="168"/>
      <c r="D222" s="168"/>
      <c r="E222" s="168"/>
    </row>
    <row r="223" spans="1:5" ht="12.75">
      <c r="A223" s="168"/>
      <c r="B223" s="168"/>
      <c r="C223" s="168"/>
      <c r="D223" s="168"/>
      <c r="E223" s="168"/>
    </row>
    <row r="224" spans="1:5" ht="12.75">
      <c r="A224" s="168"/>
      <c r="B224" s="168"/>
      <c r="C224" s="168"/>
      <c r="D224" s="168"/>
      <c r="E224" s="168"/>
    </row>
    <row r="225" spans="1:5" ht="12.75">
      <c r="A225" s="168"/>
      <c r="B225" s="168"/>
      <c r="C225" s="168"/>
      <c r="D225" s="168"/>
      <c r="E225" s="168"/>
    </row>
    <row r="226" spans="1:5" ht="12.75">
      <c r="A226" s="168"/>
      <c r="B226" s="168"/>
      <c r="C226" s="168"/>
      <c r="D226" s="168"/>
      <c r="E226" s="168"/>
    </row>
    <row r="227" spans="1:5" ht="12.75">
      <c r="A227" s="168"/>
      <c r="B227" s="168"/>
      <c r="C227" s="168"/>
      <c r="D227" s="168"/>
      <c r="E227" s="168"/>
    </row>
    <row r="228" spans="1:5" ht="12.75">
      <c r="A228" s="168"/>
      <c r="B228" s="168"/>
      <c r="C228" s="168"/>
      <c r="D228" s="168"/>
      <c r="E228" s="168"/>
    </row>
    <row r="229" spans="1:5" ht="12.75">
      <c r="A229" s="168"/>
      <c r="B229" s="168"/>
      <c r="C229" s="168"/>
      <c r="D229" s="168"/>
      <c r="E229" s="168"/>
    </row>
    <row r="230" spans="1:5" ht="12.75">
      <c r="A230" s="168"/>
      <c r="B230" s="168"/>
      <c r="C230" s="168"/>
      <c r="D230" s="168"/>
      <c r="E230" s="168"/>
    </row>
    <row r="231" spans="1:5" ht="12.75">
      <c r="A231" s="168"/>
      <c r="B231" s="168"/>
      <c r="C231" s="168"/>
      <c r="D231" s="168"/>
      <c r="E231" s="16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Q105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9.28125" style="142" customWidth="1"/>
    <col min="2" max="2" width="23.28125" style="135" customWidth="1"/>
    <col min="3" max="17" width="11.57421875" style="136" customWidth="1"/>
    <col min="18" max="16384" width="9.140625" style="140" customWidth="1"/>
  </cols>
  <sheetData>
    <row r="1" spans="1:17" ht="12.75">
      <c r="A1" s="135"/>
      <c r="B1" s="143"/>
      <c r="C1" s="144" t="s">
        <v>95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17" ht="12.75">
      <c r="A2" s="135"/>
      <c r="B2" s="147"/>
      <c r="C2" s="141" t="s">
        <v>96</v>
      </c>
      <c r="Q2" s="148"/>
    </row>
    <row r="3" spans="1:17" ht="12.75">
      <c r="A3" s="135"/>
      <c r="B3" s="147"/>
      <c r="C3" s="138" t="s">
        <v>79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49"/>
    </row>
    <row r="4" spans="1:17" ht="12.75">
      <c r="A4" s="135"/>
      <c r="B4" s="150"/>
      <c r="C4" s="151">
        <v>1</v>
      </c>
      <c r="D4" s="151">
        <v>2</v>
      </c>
      <c r="E4" s="151">
        <v>3</v>
      </c>
      <c r="F4" s="151">
        <v>4</v>
      </c>
      <c r="G4" s="151">
        <v>5</v>
      </c>
      <c r="H4" s="151">
        <v>6</v>
      </c>
      <c r="I4" s="151">
        <v>7</v>
      </c>
      <c r="J4" s="151">
        <v>8</v>
      </c>
      <c r="K4" s="151">
        <v>9</v>
      </c>
      <c r="L4" s="151">
        <v>10</v>
      </c>
      <c r="M4" s="151">
        <v>11</v>
      </c>
      <c r="N4" s="151">
        <v>12</v>
      </c>
      <c r="O4" s="151">
        <v>13</v>
      </c>
      <c r="P4" s="151">
        <v>14</v>
      </c>
      <c r="Q4" s="152">
        <v>15</v>
      </c>
    </row>
    <row r="5" spans="1:17" ht="12.75">
      <c r="A5" s="139"/>
      <c r="B5" s="136" t="str">
        <f>Resultat!A10</f>
        <v>Sletvold Jon</v>
      </c>
      <c r="C5" s="136">
        <f>IF(ISNUMBER(LARGE(Resultat!$G10:$U10,C$4)),LARGE(Resultat!$G10:$U10,C$4),0)</f>
        <v>10</v>
      </c>
      <c r="D5" s="136">
        <f>IF(ISNUMBER(LARGE(Resultat!$G10:$U10,D$4)),LARGE(Resultat!$G10:$U10,D$4),0)</f>
        <v>10</v>
      </c>
      <c r="E5" s="136">
        <f>IF(ISNUMBER(LARGE(Resultat!$G10:$U10,E$4)),LARGE(Resultat!$G10:$U10,E$4),0)</f>
        <v>10</v>
      </c>
      <c r="F5" s="136">
        <f>IF(ISNUMBER(LARGE(Resultat!$G10:$U10,F$4)),LARGE(Resultat!$G10:$U10,F$4),0)</f>
        <v>10</v>
      </c>
      <c r="G5" s="136">
        <f>IF(ISNUMBER(LARGE(Resultat!$G10:$U10,G$4)),LARGE(Resultat!$G10:$U10,G$4),0)</f>
        <v>10</v>
      </c>
      <c r="H5" s="136">
        <f>IF(ISNUMBER(LARGE(Resultat!$G10:$U10,H$4)),LARGE(Resultat!$G10:$U10,H$4),0)</f>
        <v>10</v>
      </c>
      <c r="I5" s="136">
        <f>IF(ISNUMBER(LARGE(Resultat!$G10:$U10,I$4)),LARGE(Resultat!$G10:$U10,I$4),0)</f>
        <v>10</v>
      </c>
      <c r="J5" s="136">
        <f>IF(ISNUMBER(LARGE(Resultat!$G10:$U10,J$4)),LARGE(Resultat!$G10:$U10,J$4),0)</f>
        <v>10</v>
      </c>
      <c r="K5" s="136">
        <f>IF(ISNUMBER(LARGE(Resultat!$G10:$U10,K$4)),LARGE(Resultat!$G10:$U10,K$4),0)</f>
        <v>9.572471935440243</v>
      </c>
      <c r="L5" s="136">
        <f>IF(ISNUMBER(LARGE(Resultat!$G10:$U10,L$4)),LARGE(Resultat!$G10:$U10,L$4),0)</f>
        <v>9.229295505259802</v>
      </c>
      <c r="M5" s="136">
        <f>IF(ISNUMBER(LARGE(Resultat!$G10:$U10,M$4)),LARGE(Resultat!$G10:$U10,M$4),0)</f>
        <v>8.513142005601088</v>
      </c>
      <c r="N5" s="136">
        <f>IF(ISNUMBER(LARGE(Resultat!$G10:$U10,N$4)),LARGE(Resultat!$G10:$U10,N$4),0)</f>
        <v>7.6742654017342105</v>
      </c>
      <c r="O5" s="136">
        <f>IF(ISNUMBER(LARGE(Resultat!$G10:$U10,O$4)),LARGE(Resultat!$G10:$U10,O$4),0)</f>
        <v>5</v>
      </c>
      <c r="P5" s="136">
        <f>IF(ISNUMBER(LARGE(Resultat!$G10:$U10,P$4)),LARGE(Resultat!$G10:$U10,P$4),0)</f>
        <v>5</v>
      </c>
      <c r="Q5" s="136">
        <f>IF(ISNUMBER(LARGE(Resultat!$G10:$U10,Q$4)),LARGE(Resultat!$G10:$U10,Q$4),0)</f>
        <v>0</v>
      </c>
    </row>
    <row r="6" spans="1:17" ht="12.75">
      <c r="A6" s="139"/>
      <c r="B6" s="136" t="str">
        <f>Resultat!A11</f>
        <v>Heimdal Knut</v>
      </c>
      <c r="C6" s="136">
        <f>IF(ISNUMBER(LARGE(Resultat!$G11:$U11,C$4)),LARGE(Resultat!$G11:$U11,C$4),0)</f>
        <v>10</v>
      </c>
      <c r="D6" s="136">
        <f>IF(ISNUMBER(LARGE(Resultat!$G11:$U11,D$4)),LARGE(Resultat!$G11:$U11,D$4),0)</f>
        <v>9.725597704813515</v>
      </c>
      <c r="E6" s="136">
        <f>IF(ISNUMBER(LARGE(Resultat!$G11:$U11,E$4)),LARGE(Resultat!$G11:$U11,E$4),0)</f>
        <v>9.5839921487378</v>
      </c>
      <c r="F6" s="136">
        <f>IF(ISNUMBER(LARGE(Resultat!$G11:$U11,F$4)),LARGE(Resultat!$G11:$U11,F$4),0)</f>
        <v>8.505686371756745</v>
      </c>
      <c r="G6" s="136">
        <f>IF(ISNUMBER(LARGE(Resultat!$G11:$U11,G$4)),LARGE(Resultat!$G11:$U11,G$4),0)</f>
        <v>8.481705694346477</v>
      </c>
      <c r="H6" s="136">
        <f>IF(ISNUMBER(LARGE(Resultat!$G11:$U11,H$4)),LARGE(Resultat!$G11:$U11,H$4),0)</f>
        <v>8.222186721495238</v>
      </c>
      <c r="I6" s="136">
        <f>IF(ISNUMBER(LARGE(Resultat!$G11:$U11,I$4)),LARGE(Resultat!$G11:$U11,I$4),0)</f>
        <v>8.080898607874767</v>
      </c>
      <c r="J6" s="136">
        <f>IF(ISNUMBER(LARGE(Resultat!$G11:$U11,J$4)),LARGE(Resultat!$G11:$U11,J$4),0)</f>
        <v>7.272936296830621</v>
      </c>
      <c r="K6" s="136">
        <f>IF(ISNUMBER(LARGE(Resultat!$G11:$U11,K$4)),LARGE(Resultat!$G11:$U11,K$4),0)</f>
        <v>6.783016375680928</v>
      </c>
      <c r="L6" s="136">
        <f>IF(ISNUMBER(LARGE(Resultat!$G11:$U11,L$4)),LARGE(Resultat!$G11:$U11,L$4),0)</f>
        <v>5.033434455047717</v>
      </c>
      <c r="M6" s="136">
        <f>IF(ISNUMBER(LARGE(Resultat!$G11:$U11,M$4)),LARGE(Resultat!$G11:$U11,M$4),0)</f>
        <v>5</v>
      </c>
      <c r="N6" s="136">
        <f>IF(ISNUMBER(LARGE(Resultat!$G11:$U11,N$4)),LARGE(Resultat!$G11:$U11,N$4),0)</f>
        <v>5</v>
      </c>
      <c r="O6" s="136">
        <f>IF(ISNUMBER(LARGE(Resultat!$G11:$U11,O$4)),LARGE(Resultat!$G11:$U11,O$4),0)</f>
        <v>5</v>
      </c>
      <c r="P6" s="136">
        <f>IF(ISNUMBER(LARGE(Resultat!$G11:$U11,P$4)),LARGE(Resultat!$G11:$U11,P$4),0)</f>
        <v>5</v>
      </c>
      <c r="Q6" s="136">
        <f>IF(ISNUMBER(LARGE(Resultat!$G11:$U11,Q$4)),LARGE(Resultat!$G11:$U11,Q$4),0)</f>
        <v>0</v>
      </c>
    </row>
    <row r="7" spans="1:17" ht="12.75">
      <c r="A7" s="139"/>
      <c r="B7" s="136" t="str">
        <f>Resultat!A12</f>
        <v>Moen Steinar</v>
      </c>
      <c r="C7" s="136">
        <f>IF(ISNUMBER(LARGE(Resultat!$G12:$U12,C$4)),LARGE(Resultat!$G12:$U12,C$4),0)</f>
        <v>10</v>
      </c>
      <c r="D7" s="136">
        <f>IF(ISNUMBER(LARGE(Resultat!$G12:$U12,D$4)),LARGE(Resultat!$G12:$U12,D$4),0)</f>
        <v>10</v>
      </c>
      <c r="E7" s="136">
        <f>IF(ISNUMBER(LARGE(Resultat!$G12:$U12,E$4)),LARGE(Resultat!$G12:$U12,E$4),0)</f>
        <v>9.03383526441549</v>
      </c>
      <c r="F7" s="136">
        <f>IF(ISNUMBER(LARGE(Resultat!$G12:$U12,F$4)),LARGE(Resultat!$G12:$U12,F$4),0)</f>
        <v>8.773509722664965</v>
      </c>
      <c r="G7" s="136">
        <f>IF(ISNUMBER(LARGE(Resultat!$G12:$U12,G$4)),LARGE(Resultat!$G12:$U12,G$4),0)</f>
        <v>8.536884575541137</v>
      </c>
      <c r="H7" s="136">
        <f>IF(ISNUMBER(LARGE(Resultat!$G12:$U12,H$4)),LARGE(Resultat!$G12:$U12,H$4),0)</f>
        <v>6.622720906269475</v>
      </c>
      <c r="I7" s="136">
        <f>IF(ISNUMBER(LARGE(Resultat!$G12:$U12,I$4)),LARGE(Resultat!$G12:$U12,I$4),0)</f>
        <v>6.605615952327609</v>
      </c>
      <c r="J7" s="136">
        <f>IF(ISNUMBER(LARGE(Resultat!$G12:$U12,J$4)),LARGE(Resultat!$G12:$U12,J$4),0)</f>
        <v>6.231035798162521</v>
      </c>
      <c r="K7" s="136">
        <f>IF(ISNUMBER(LARGE(Resultat!$G12:$U12,K$4)),LARGE(Resultat!$G12:$U12,K$4),0)</f>
        <v>5.962954063348604</v>
      </c>
      <c r="L7" s="136">
        <f>IF(ISNUMBER(LARGE(Resultat!$G12:$U12,L$4)),LARGE(Resultat!$G12:$U12,L$4),0)</f>
        <v>5.554795037889601</v>
      </c>
      <c r="M7" s="136">
        <f>IF(ISNUMBER(LARGE(Resultat!$G12:$U12,M$4)),LARGE(Resultat!$G12:$U12,M$4),0)</f>
        <v>5</v>
      </c>
      <c r="N7" s="136">
        <f>IF(ISNUMBER(LARGE(Resultat!$G12:$U12,N$4)),LARGE(Resultat!$G12:$U12,N$4),0)</f>
        <v>5</v>
      </c>
      <c r="O7" s="136">
        <f>IF(ISNUMBER(LARGE(Resultat!$G12:$U12,O$4)),LARGE(Resultat!$G12:$U12,O$4),0)</f>
        <v>5</v>
      </c>
      <c r="P7" s="136">
        <f>IF(ISNUMBER(LARGE(Resultat!$G12:$U12,P$4)),LARGE(Resultat!$G12:$U12,P$4),0)</f>
        <v>0</v>
      </c>
      <c r="Q7" s="136">
        <f>IF(ISNUMBER(LARGE(Resultat!$G12:$U12,Q$4)),LARGE(Resultat!$G12:$U12,Q$4),0)</f>
        <v>0</v>
      </c>
    </row>
    <row r="8" spans="1:17" ht="12.75">
      <c r="A8" s="139"/>
      <c r="B8" s="136" t="str">
        <f>Resultat!A13</f>
        <v>Dons Christian</v>
      </c>
      <c r="C8" s="136">
        <f>IF(ISNUMBER(LARGE(Resultat!$G13:$U13,C$4)),LARGE(Resultat!$G13:$U13,C$4),0)</f>
        <v>10</v>
      </c>
      <c r="D8" s="136">
        <f>IF(ISNUMBER(LARGE(Resultat!$G13:$U13,D$4)),LARGE(Resultat!$G13:$U13,D$4),0)</f>
        <v>10</v>
      </c>
      <c r="E8" s="136">
        <f>IF(ISNUMBER(LARGE(Resultat!$G13:$U13,E$4)),LARGE(Resultat!$G13:$U13,E$4),0)</f>
        <v>10</v>
      </c>
      <c r="F8" s="136">
        <f>IF(ISNUMBER(LARGE(Resultat!$G13:$U13,F$4)),LARGE(Resultat!$G13:$U13,F$4),0)</f>
        <v>9.705479842618463</v>
      </c>
      <c r="G8" s="136">
        <f>IF(ISNUMBER(LARGE(Resultat!$G13:$U13,G$4)),LARGE(Resultat!$G13:$U13,G$4),0)</f>
        <v>8.592075976173355</v>
      </c>
      <c r="H8" s="136">
        <f>IF(ISNUMBER(LARGE(Resultat!$G13:$U13,H$4)),LARGE(Resultat!$G13:$U13,H$4),0)</f>
        <v>7.6605828130477125</v>
      </c>
      <c r="I8" s="136">
        <f>IF(ISNUMBER(LARGE(Resultat!$G13:$U13,I$4)),LARGE(Resultat!$G13:$U13,I$4),0)</f>
        <v>7.302773350334714</v>
      </c>
      <c r="J8" s="136">
        <f>IF(ISNUMBER(LARGE(Resultat!$G13:$U13,J$4)),LARGE(Resultat!$G13:$U13,J$4),0)</f>
        <v>5</v>
      </c>
      <c r="K8" s="136">
        <f>IF(ISNUMBER(LARGE(Resultat!$G13:$U13,K$4)),LARGE(Resultat!$G13:$U13,K$4),0)</f>
        <v>0</v>
      </c>
      <c r="L8" s="136">
        <f>IF(ISNUMBER(LARGE(Resultat!$G13:$U13,L$4)),LARGE(Resultat!$G13:$U13,L$4),0)</f>
        <v>0</v>
      </c>
      <c r="M8" s="136">
        <f>IF(ISNUMBER(LARGE(Resultat!$G13:$U13,M$4)),LARGE(Resultat!$G13:$U13,M$4),0)</f>
        <v>0</v>
      </c>
      <c r="N8" s="136">
        <f>IF(ISNUMBER(LARGE(Resultat!$G13:$U13,N$4)),LARGE(Resultat!$G13:$U13,N$4),0)</f>
        <v>0</v>
      </c>
      <c r="O8" s="136">
        <f>IF(ISNUMBER(LARGE(Resultat!$G13:$U13,O$4)),LARGE(Resultat!$G13:$U13,O$4),0)</f>
        <v>0</v>
      </c>
      <c r="P8" s="136">
        <f>IF(ISNUMBER(LARGE(Resultat!$G13:$U13,P$4)),LARGE(Resultat!$G13:$U13,P$4),0)</f>
        <v>0</v>
      </c>
      <c r="Q8" s="136">
        <f>IF(ISNUMBER(LARGE(Resultat!$G13:$U13,Q$4)),LARGE(Resultat!$G13:$U13,Q$4),0)</f>
        <v>0</v>
      </c>
    </row>
    <row r="9" spans="1:17" ht="12.75">
      <c r="A9" s="139"/>
      <c r="B9" s="136" t="str">
        <f>Resultat!A14</f>
        <v>Olsen Svein</v>
      </c>
      <c r="C9" s="136">
        <f>IF(ISNUMBER(LARGE(Resultat!$G14:$U14,C$4)),LARGE(Resultat!$G14:$U14,C$4),0)</f>
        <v>10</v>
      </c>
      <c r="D9" s="136">
        <f>IF(ISNUMBER(LARGE(Resultat!$G14:$U14,D$4)),LARGE(Resultat!$G14:$U14,D$4),0)</f>
        <v>10</v>
      </c>
      <c r="E9" s="136">
        <f>IF(ISNUMBER(LARGE(Resultat!$G14:$U14,E$4)),LARGE(Resultat!$G14:$U14,E$4),0)</f>
        <v>8.643983967523958</v>
      </c>
      <c r="F9" s="136">
        <f>IF(ISNUMBER(LARGE(Resultat!$G14:$U14,F$4)),LARGE(Resultat!$G14:$U14,F$4),0)</f>
        <v>8.32736269906399</v>
      </c>
      <c r="G9" s="136">
        <f>IF(ISNUMBER(LARGE(Resultat!$G14:$U14,G$4)),LARGE(Resultat!$G14:$U14,G$4),0)</f>
        <v>7.01748117758442</v>
      </c>
      <c r="H9" s="136">
        <f>IF(ISNUMBER(LARGE(Resultat!$G14:$U14,H$4)),LARGE(Resultat!$G14:$U14,H$4),0)</f>
        <v>6.664599659460562</v>
      </c>
      <c r="I9" s="136">
        <f>IF(ISNUMBER(LARGE(Resultat!$G14:$U14,I$4)),LARGE(Resultat!$G14:$U14,I$4),0)</f>
        <v>6.444657391959774</v>
      </c>
      <c r="J9" s="136">
        <f>IF(ISNUMBER(LARGE(Resultat!$G14:$U14,J$4)),LARGE(Resultat!$G14:$U14,J$4),0)</f>
        <v>5.727176826139021</v>
      </c>
      <c r="K9" s="136">
        <f>IF(ISNUMBER(LARGE(Resultat!$G14:$U14,K$4)),LARGE(Resultat!$G14:$U14,K$4),0)</f>
        <v>5</v>
      </c>
      <c r="L9" s="136">
        <f>IF(ISNUMBER(LARGE(Resultat!$G14:$U14,L$4)),LARGE(Resultat!$G14:$U14,L$4),0)</f>
        <v>5</v>
      </c>
      <c r="M9" s="136">
        <f>IF(ISNUMBER(LARGE(Resultat!$G14:$U14,M$4)),LARGE(Resultat!$G14:$U14,M$4),0)</f>
        <v>5</v>
      </c>
      <c r="N9" s="136">
        <f>IF(ISNUMBER(LARGE(Resultat!$G14:$U14,N$4)),LARGE(Resultat!$G14:$U14,N$4),0)</f>
        <v>5</v>
      </c>
      <c r="O9" s="136">
        <f>IF(ISNUMBER(LARGE(Resultat!$G14:$U14,O$4)),LARGE(Resultat!$G14:$U14,O$4),0)</f>
        <v>0</v>
      </c>
      <c r="P9" s="136">
        <f>IF(ISNUMBER(LARGE(Resultat!$G14:$U14,P$4)),LARGE(Resultat!$G14:$U14,P$4),0)</f>
        <v>0</v>
      </c>
      <c r="Q9" s="136">
        <f>IF(ISNUMBER(LARGE(Resultat!$G14:$U14,Q$4)),LARGE(Resultat!$G14:$U14,Q$4),0)</f>
        <v>0</v>
      </c>
    </row>
    <row r="10" spans="1:17" ht="12.75">
      <c r="A10" s="139"/>
      <c r="B10" s="136" t="str">
        <f>Resultat!A15</f>
        <v>Kaiser Thomas</v>
      </c>
      <c r="C10" s="136">
        <f>IF(ISNUMBER(LARGE(Resultat!$G15:$U15,C$4)),LARGE(Resultat!$G15:$U15,C$4),0)</f>
        <v>10</v>
      </c>
      <c r="D10" s="136">
        <f>IF(ISNUMBER(LARGE(Resultat!$G15:$U15,D$4)),LARGE(Resultat!$G15:$U15,D$4),0)</f>
        <v>10</v>
      </c>
      <c r="E10" s="136">
        <f>IF(ISNUMBER(LARGE(Resultat!$G15:$U15,E$4)),LARGE(Resultat!$G15:$U15,E$4),0)</f>
        <v>9.981291813159217</v>
      </c>
      <c r="F10" s="136">
        <f>IF(ISNUMBER(LARGE(Resultat!$G15:$U15,F$4)),LARGE(Resultat!$G15:$U15,F$4),0)</f>
        <v>9.704766134220629</v>
      </c>
      <c r="G10" s="136">
        <f>IF(ISNUMBER(LARGE(Resultat!$G15:$U15,G$4)),LARGE(Resultat!$G15:$U15,G$4),0)</f>
        <v>8</v>
      </c>
      <c r="H10" s="136">
        <f>IF(ISNUMBER(LARGE(Resultat!$G15:$U15,H$4)),LARGE(Resultat!$G15:$U15,H$4),0)</f>
        <v>7.531718202103921</v>
      </c>
      <c r="I10" s="136">
        <f>IF(ISNUMBER(LARGE(Resultat!$G15:$U15,I$4)),LARGE(Resultat!$G15:$U15,I$4),0)</f>
        <v>5</v>
      </c>
      <c r="J10" s="136">
        <f>IF(ISNUMBER(LARGE(Resultat!$G15:$U15,J$4)),LARGE(Resultat!$G15:$U15,J$4),0)</f>
        <v>5</v>
      </c>
      <c r="K10" s="136">
        <f>IF(ISNUMBER(LARGE(Resultat!$G15:$U15,K$4)),LARGE(Resultat!$G15:$U15,K$4),0)</f>
        <v>0</v>
      </c>
      <c r="L10" s="136">
        <f>IF(ISNUMBER(LARGE(Resultat!$G15:$U15,L$4)),LARGE(Resultat!$G15:$U15,L$4),0)</f>
        <v>0</v>
      </c>
      <c r="M10" s="136">
        <f>IF(ISNUMBER(LARGE(Resultat!$G15:$U15,M$4)),LARGE(Resultat!$G15:$U15,M$4),0)</f>
        <v>0</v>
      </c>
      <c r="N10" s="136">
        <f>IF(ISNUMBER(LARGE(Resultat!$G15:$U15,N$4)),LARGE(Resultat!$G15:$U15,N$4),0)</f>
        <v>0</v>
      </c>
      <c r="O10" s="136">
        <f>IF(ISNUMBER(LARGE(Resultat!$G15:$U15,O$4)),LARGE(Resultat!$G15:$U15,O$4),0)</f>
        <v>0</v>
      </c>
      <c r="P10" s="136">
        <f>IF(ISNUMBER(LARGE(Resultat!$G15:$U15,P$4)),LARGE(Resultat!$G15:$U15,P$4),0)</f>
        <v>0</v>
      </c>
      <c r="Q10" s="136">
        <f>IF(ISNUMBER(LARGE(Resultat!$G15:$U15,Q$4)),LARGE(Resultat!$G15:$U15,Q$4),0)</f>
        <v>0</v>
      </c>
    </row>
    <row r="11" spans="1:17" ht="12.75">
      <c r="A11" s="139"/>
      <c r="B11" s="136" t="str">
        <f>Resultat!A16</f>
        <v>Olsen Simen</v>
      </c>
      <c r="C11" s="136">
        <f>IF(ISNUMBER(LARGE(Resultat!$G16:$U16,C$4)),LARGE(Resultat!$G16:$U16,C$4),0)</f>
        <v>10</v>
      </c>
      <c r="D11" s="136">
        <f>IF(ISNUMBER(LARGE(Resultat!$G16:$U16,D$4)),LARGE(Resultat!$G16:$U16,D$4),0)</f>
        <v>8.666696722420088</v>
      </c>
      <c r="E11" s="136">
        <f>IF(ISNUMBER(LARGE(Resultat!$G16:$U16,E$4)),LARGE(Resultat!$G16:$U16,E$4),0)</f>
        <v>8.026344006841793</v>
      </c>
      <c r="F11" s="136">
        <f>IF(ISNUMBER(LARGE(Resultat!$G16:$U16,F$4)),LARGE(Resultat!$G16:$U16,F$4),0)</f>
        <v>7.80580565398633</v>
      </c>
      <c r="G11" s="136">
        <f>IF(ISNUMBER(LARGE(Resultat!$G16:$U16,G$4)),LARGE(Resultat!$G16:$U16,G$4),0)</f>
        <v>7.360152819752522</v>
      </c>
      <c r="H11" s="136">
        <f>IF(ISNUMBER(LARGE(Resultat!$G16:$U16,H$4)),LARGE(Resultat!$G16:$U16,H$4),0)</f>
        <v>5</v>
      </c>
      <c r="I11" s="136">
        <f>IF(ISNUMBER(LARGE(Resultat!$G16:$U16,I$4)),LARGE(Resultat!$G16:$U16,I$4),0)</f>
        <v>5</v>
      </c>
      <c r="J11" s="136">
        <f>IF(ISNUMBER(LARGE(Resultat!$G16:$U16,J$4)),LARGE(Resultat!$G16:$U16,J$4),0)</f>
        <v>5</v>
      </c>
      <c r="K11" s="136">
        <f>IF(ISNUMBER(LARGE(Resultat!$G16:$U16,K$4)),LARGE(Resultat!$G16:$U16,K$4),0)</f>
        <v>5</v>
      </c>
      <c r="L11" s="136">
        <f>IF(ISNUMBER(LARGE(Resultat!$G16:$U16,L$4)),LARGE(Resultat!$G16:$U16,L$4),0)</f>
        <v>0</v>
      </c>
      <c r="M11" s="136">
        <f>IF(ISNUMBER(LARGE(Resultat!$G16:$U16,M$4)),LARGE(Resultat!$G16:$U16,M$4),0)</f>
        <v>0</v>
      </c>
      <c r="N11" s="136">
        <f>IF(ISNUMBER(LARGE(Resultat!$G16:$U16,N$4)),LARGE(Resultat!$G16:$U16,N$4),0)</f>
        <v>0</v>
      </c>
      <c r="O11" s="136">
        <f>IF(ISNUMBER(LARGE(Resultat!$G16:$U16,O$4)),LARGE(Resultat!$G16:$U16,O$4),0)</f>
        <v>0</v>
      </c>
      <c r="P11" s="136">
        <f>IF(ISNUMBER(LARGE(Resultat!$G16:$U16,P$4)),LARGE(Resultat!$G16:$U16,P$4),0)</f>
        <v>0</v>
      </c>
      <c r="Q11" s="136">
        <f>IF(ISNUMBER(LARGE(Resultat!$G16:$U16,Q$4)),LARGE(Resultat!$G16:$U16,Q$4),0)</f>
        <v>0</v>
      </c>
    </row>
    <row r="12" spans="1:17" ht="12.75">
      <c r="A12" s="139"/>
      <c r="B12" s="136" t="str">
        <f>Resultat!A17</f>
        <v>Andersen Hege</v>
      </c>
      <c r="C12" s="136">
        <f>IF(ISNUMBER(LARGE(Resultat!$G17:$U17,C$4)),LARGE(Resultat!$G17:$U17,C$4),0)</f>
        <v>10</v>
      </c>
      <c r="D12" s="136">
        <f>IF(ISNUMBER(LARGE(Resultat!$G17:$U17,D$4)),LARGE(Resultat!$G17:$U17,D$4),0)</f>
        <v>9.904367229837424</v>
      </c>
      <c r="E12" s="136">
        <f>IF(ISNUMBER(LARGE(Resultat!$G17:$U17,E$4)),LARGE(Resultat!$G17:$U17,E$4),0)</f>
        <v>7.847289507613047</v>
      </c>
      <c r="F12" s="136">
        <f>IF(ISNUMBER(LARGE(Resultat!$G17:$U17,F$4)),LARGE(Resultat!$G17:$U17,F$4),0)</f>
        <v>7.656668757484176</v>
      </c>
      <c r="G12" s="136">
        <f>IF(ISNUMBER(LARGE(Resultat!$G17:$U17,G$4)),LARGE(Resultat!$G17:$U17,G$4),0)</f>
        <v>7.610819641230249</v>
      </c>
      <c r="H12" s="136">
        <f>IF(ISNUMBER(LARGE(Resultat!$G17:$U17,H$4)),LARGE(Resultat!$G17:$U17,H$4),0)</f>
        <v>5</v>
      </c>
      <c r="I12" s="136">
        <f>IF(ISNUMBER(LARGE(Resultat!$G17:$U17,I$4)),LARGE(Resultat!$G17:$U17,I$4),0)</f>
        <v>5</v>
      </c>
      <c r="J12" s="136">
        <f>IF(ISNUMBER(LARGE(Resultat!$G17:$U17,J$4)),LARGE(Resultat!$G17:$U17,J$4),0)</f>
        <v>5</v>
      </c>
      <c r="K12" s="136">
        <f>IF(ISNUMBER(LARGE(Resultat!$G17:$U17,K$4)),LARGE(Resultat!$G17:$U17,K$4),0)</f>
        <v>0</v>
      </c>
      <c r="L12" s="136">
        <f>IF(ISNUMBER(LARGE(Resultat!$G17:$U17,L$4)),LARGE(Resultat!$G17:$U17,L$4),0)</f>
        <v>0</v>
      </c>
      <c r="M12" s="136">
        <f>IF(ISNUMBER(LARGE(Resultat!$G17:$U17,M$4)),LARGE(Resultat!$G17:$U17,M$4),0)</f>
        <v>0</v>
      </c>
      <c r="N12" s="136">
        <f>IF(ISNUMBER(LARGE(Resultat!$G17:$U17,N$4)),LARGE(Resultat!$G17:$U17,N$4),0)</f>
        <v>0</v>
      </c>
      <c r="O12" s="136">
        <f>IF(ISNUMBER(LARGE(Resultat!$G17:$U17,O$4)),LARGE(Resultat!$G17:$U17,O$4),0)</f>
        <v>0</v>
      </c>
      <c r="P12" s="136">
        <f>IF(ISNUMBER(LARGE(Resultat!$G17:$U17,P$4)),LARGE(Resultat!$G17:$U17,P$4),0)</f>
        <v>0</v>
      </c>
      <c r="Q12" s="136">
        <f>IF(ISNUMBER(LARGE(Resultat!$G17:$U17,Q$4)),LARGE(Resultat!$G17:$U17,Q$4),0)</f>
        <v>0</v>
      </c>
    </row>
    <row r="13" spans="1:17" ht="12.75">
      <c r="A13" s="139"/>
      <c r="B13" s="136" t="str">
        <f>Resultat!A18</f>
        <v>Hartveit Lars Rune </v>
      </c>
      <c r="C13" s="136">
        <f>IF(ISNUMBER(LARGE(Resultat!$G18:$U18,C$4)),LARGE(Resultat!$G18:$U18,C$4),0)</f>
        <v>10</v>
      </c>
      <c r="D13" s="136">
        <f>IF(ISNUMBER(LARGE(Resultat!$G18:$U18,D$4)),LARGE(Resultat!$G18:$U18,D$4),0)</f>
        <v>7.551449101239429</v>
      </c>
      <c r="E13" s="136">
        <f>IF(ISNUMBER(LARGE(Resultat!$G18:$U18,E$4)),LARGE(Resultat!$G18:$U18,E$4),0)</f>
        <v>7.289678861566982</v>
      </c>
      <c r="F13" s="136">
        <f>IF(ISNUMBER(LARGE(Resultat!$G18:$U18,F$4)),LARGE(Resultat!$G18:$U18,F$4),0)</f>
        <v>6.483857232712392</v>
      </c>
      <c r="G13" s="136">
        <f>IF(ISNUMBER(LARGE(Resultat!$G18:$U18,G$4)),LARGE(Resultat!$G18:$U18,G$4),0)</f>
        <v>5.328911991396306</v>
      </c>
      <c r="H13" s="136">
        <f>IF(ISNUMBER(LARGE(Resultat!$G18:$U18,H$4)),LARGE(Resultat!$G18:$U18,H$4),0)</f>
        <v>5</v>
      </c>
      <c r="I13" s="136">
        <f>IF(ISNUMBER(LARGE(Resultat!$G18:$U18,I$4)),LARGE(Resultat!$G18:$U18,I$4),0)</f>
        <v>5</v>
      </c>
      <c r="J13" s="136">
        <f>IF(ISNUMBER(LARGE(Resultat!$G18:$U18,J$4)),LARGE(Resultat!$G18:$U18,J$4),0)</f>
        <v>5</v>
      </c>
      <c r="K13" s="136">
        <f>IF(ISNUMBER(LARGE(Resultat!$G18:$U18,K$4)),LARGE(Resultat!$G18:$U18,K$4),0)</f>
        <v>5</v>
      </c>
      <c r="L13" s="136">
        <f>IF(ISNUMBER(LARGE(Resultat!$G18:$U18,L$4)),LARGE(Resultat!$G18:$U18,L$4),0)</f>
        <v>0</v>
      </c>
      <c r="M13" s="136">
        <f>IF(ISNUMBER(LARGE(Resultat!$G18:$U18,M$4)),LARGE(Resultat!$G18:$U18,M$4),0)</f>
        <v>0</v>
      </c>
      <c r="N13" s="136">
        <f>IF(ISNUMBER(LARGE(Resultat!$G18:$U18,N$4)),LARGE(Resultat!$G18:$U18,N$4),0)</f>
        <v>0</v>
      </c>
      <c r="O13" s="136">
        <f>IF(ISNUMBER(LARGE(Resultat!$G18:$U18,O$4)),LARGE(Resultat!$G18:$U18,O$4),0)</f>
        <v>0</v>
      </c>
      <c r="P13" s="136">
        <f>IF(ISNUMBER(LARGE(Resultat!$G18:$U18,P$4)),LARGE(Resultat!$G18:$U18,P$4),0)</f>
        <v>0</v>
      </c>
      <c r="Q13" s="136">
        <f>IF(ISNUMBER(LARGE(Resultat!$G18:$U18,Q$4)),LARGE(Resultat!$G18:$U18,Q$4),0)</f>
        <v>0</v>
      </c>
    </row>
    <row r="14" spans="1:17" ht="12.75">
      <c r="A14" s="139"/>
      <c r="B14" s="136" t="str">
        <f>Resultat!A19</f>
        <v>Solli Øivind</v>
      </c>
      <c r="C14" s="136">
        <f>IF(ISNUMBER(LARGE(Resultat!$G19:$U19,C$4)),LARGE(Resultat!$G19:$U19,C$4),0)</f>
        <v>7.740279949226533</v>
      </c>
      <c r="D14" s="136">
        <f>IF(ISNUMBER(LARGE(Resultat!$G19:$U19,D$4)),LARGE(Resultat!$G19:$U19,D$4),0)</f>
        <v>7.402296006233259</v>
      </c>
      <c r="E14" s="136">
        <f>IF(ISNUMBER(LARGE(Resultat!$G19:$U19,E$4)),LARGE(Resultat!$G19:$U19,E$4),0)</f>
        <v>7.193826666850505</v>
      </c>
      <c r="F14" s="136">
        <f>IF(ISNUMBER(LARGE(Resultat!$G19:$U19,F$4)),LARGE(Resultat!$G19:$U19,F$4),0)</f>
        <v>5.629608694535085</v>
      </c>
      <c r="G14" s="136">
        <f>IF(ISNUMBER(LARGE(Resultat!$G19:$U19,G$4)),LARGE(Resultat!$G19:$U19,G$4),0)</f>
        <v>5.59496763764029</v>
      </c>
      <c r="H14" s="136">
        <f>IF(ISNUMBER(LARGE(Resultat!$G19:$U19,H$4)),LARGE(Resultat!$G19:$U19,H$4),0)</f>
        <v>5</v>
      </c>
      <c r="I14" s="136">
        <f>IF(ISNUMBER(LARGE(Resultat!$G19:$U19,I$4)),LARGE(Resultat!$G19:$U19,I$4),0)</f>
        <v>5</v>
      </c>
      <c r="J14" s="136">
        <f>IF(ISNUMBER(LARGE(Resultat!$G19:$U19,J$4)),LARGE(Resultat!$G19:$U19,J$4),0)</f>
        <v>5</v>
      </c>
      <c r="K14" s="136">
        <f>IF(ISNUMBER(LARGE(Resultat!$G19:$U19,K$4)),LARGE(Resultat!$G19:$U19,K$4),0)</f>
        <v>5</v>
      </c>
      <c r="L14" s="136">
        <f>IF(ISNUMBER(LARGE(Resultat!$G19:$U19,L$4)),LARGE(Resultat!$G19:$U19,L$4),0)</f>
        <v>5</v>
      </c>
      <c r="M14" s="136">
        <f>IF(ISNUMBER(LARGE(Resultat!$G19:$U19,M$4)),LARGE(Resultat!$G19:$U19,M$4),0)</f>
        <v>0</v>
      </c>
      <c r="N14" s="136">
        <f>IF(ISNUMBER(LARGE(Resultat!$G19:$U19,N$4)),LARGE(Resultat!$G19:$U19,N$4),0)</f>
        <v>0</v>
      </c>
      <c r="O14" s="136">
        <f>IF(ISNUMBER(LARGE(Resultat!$G19:$U19,O$4)),LARGE(Resultat!$G19:$U19,O$4),0)</f>
        <v>0</v>
      </c>
      <c r="P14" s="136">
        <f>IF(ISNUMBER(LARGE(Resultat!$G19:$U19,P$4)),LARGE(Resultat!$G19:$U19,P$4),0)</f>
        <v>0</v>
      </c>
      <c r="Q14" s="136">
        <f>IF(ISNUMBER(LARGE(Resultat!$G19:$U19,Q$4)),LARGE(Resultat!$G19:$U19,Q$4),0)</f>
        <v>0</v>
      </c>
    </row>
    <row r="15" spans="1:17" ht="12.75">
      <c r="A15" s="139"/>
      <c r="B15" s="136" t="str">
        <f>Resultat!A20</f>
        <v>Eilertsen Stian</v>
      </c>
      <c r="C15" s="136">
        <f>IF(ISNUMBER(LARGE(Resultat!$G20:$U20,C$4)),LARGE(Resultat!$G20:$U20,C$4),0)</f>
        <v>9.770689345083632</v>
      </c>
      <c r="D15" s="136">
        <f>IF(ISNUMBER(LARGE(Resultat!$G20:$U20,D$4)),LARGE(Resultat!$G20:$U20,D$4),0)</f>
        <v>5</v>
      </c>
      <c r="E15" s="136">
        <f>IF(ISNUMBER(LARGE(Resultat!$G20:$U20,E$4)),LARGE(Resultat!$G20:$U20,E$4),0)</f>
        <v>5</v>
      </c>
      <c r="F15" s="136">
        <f>IF(ISNUMBER(LARGE(Resultat!$G20:$U20,F$4)),LARGE(Resultat!$G20:$U20,F$4),0)</f>
        <v>5</v>
      </c>
      <c r="G15" s="136">
        <f>IF(ISNUMBER(LARGE(Resultat!$G20:$U20,G$4)),LARGE(Resultat!$G20:$U20,G$4),0)</f>
        <v>5</v>
      </c>
      <c r="H15" s="136">
        <f>IF(ISNUMBER(LARGE(Resultat!$G20:$U20,H$4)),LARGE(Resultat!$G20:$U20,H$4),0)</f>
        <v>5</v>
      </c>
      <c r="I15" s="136">
        <f>IF(ISNUMBER(LARGE(Resultat!$G20:$U20,I$4)),LARGE(Resultat!$G20:$U20,I$4),0)</f>
        <v>5</v>
      </c>
      <c r="J15" s="136">
        <f>IF(ISNUMBER(LARGE(Resultat!$G20:$U20,J$4)),LARGE(Resultat!$G20:$U20,J$4),0)</f>
        <v>5</v>
      </c>
      <c r="K15" s="136">
        <f>IF(ISNUMBER(LARGE(Resultat!$G20:$U20,K$4)),LARGE(Resultat!$G20:$U20,K$4),0)</f>
        <v>5</v>
      </c>
      <c r="L15" s="136">
        <f>IF(ISNUMBER(LARGE(Resultat!$G20:$U20,L$4)),LARGE(Resultat!$G20:$U20,L$4),0)</f>
        <v>0</v>
      </c>
      <c r="M15" s="136">
        <f>IF(ISNUMBER(LARGE(Resultat!$G20:$U20,M$4)),LARGE(Resultat!$G20:$U20,M$4),0)</f>
        <v>0</v>
      </c>
      <c r="N15" s="136">
        <f>IF(ISNUMBER(LARGE(Resultat!$G20:$U20,N$4)),LARGE(Resultat!$G20:$U20,N$4),0)</f>
        <v>0</v>
      </c>
      <c r="O15" s="136">
        <f>IF(ISNUMBER(LARGE(Resultat!$G20:$U20,O$4)),LARGE(Resultat!$G20:$U20,O$4),0)</f>
        <v>0</v>
      </c>
      <c r="P15" s="136">
        <f>IF(ISNUMBER(LARGE(Resultat!$G20:$U20,P$4)),LARGE(Resultat!$G20:$U20,P$4),0)</f>
        <v>0</v>
      </c>
      <c r="Q15" s="136">
        <f>IF(ISNUMBER(LARGE(Resultat!$G20:$U20,Q$4)),LARGE(Resultat!$G20:$U20,Q$4),0)</f>
        <v>0</v>
      </c>
    </row>
    <row r="16" spans="1:17" ht="12.75">
      <c r="A16" s="139"/>
      <c r="B16" s="136" t="str">
        <f>Resultat!A21</f>
        <v>Christensen Arne</v>
      </c>
      <c r="C16" s="136">
        <f>IF(ISNUMBER(LARGE(Resultat!$G21:$U21,C$4)),LARGE(Resultat!$G21:$U21,C$4),0)</f>
        <v>10</v>
      </c>
      <c r="D16" s="136">
        <f>IF(ISNUMBER(LARGE(Resultat!$G21:$U21,D$4)),LARGE(Resultat!$G21:$U21,D$4),0)</f>
        <v>10</v>
      </c>
      <c r="E16" s="136">
        <f>IF(ISNUMBER(LARGE(Resultat!$G21:$U21,E$4)),LARGE(Resultat!$G21:$U21,E$4),0)</f>
        <v>6.924150868944394</v>
      </c>
      <c r="F16" s="136">
        <f>IF(ISNUMBER(LARGE(Resultat!$G21:$U21,F$4)),LARGE(Resultat!$G21:$U21,F$4),0)</f>
        <v>5</v>
      </c>
      <c r="G16" s="136">
        <f>IF(ISNUMBER(LARGE(Resultat!$G21:$U21,G$4)),LARGE(Resultat!$G21:$U21,G$4),0)</f>
        <v>5</v>
      </c>
      <c r="H16" s="136">
        <f>IF(ISNUMBER(LARGE(Resultat!$G21:$U21,H$4)),LARGE(Resultat!$G21:$U21,H$4),0)</f>
        <v>0</v>
      </c>
      <c r="I16" s="136">
        <f>IF(ISNUMBER(LARGE(Resultat!$G21:$U21,I$4)),LARGE(Resultat!$G21:$U21,I$4),0)</f>
        <v>0</v>
      </c>
      <c r="J16" s="136">
        <f>IF(ISNUMBER(LARGE(Resultat!$G21:$U21,J$4)),LARGE(Resultat!$G21:$U21,J$4),0)</f>
        <v>0</v>
      </c>
      <c r="K16" s="136">
        <f>IF(ISNUMBER(LARGE(Resultat!$G21:$U21,K$4)),LARGE(Resultat!$G21:$U21,K$4),0)</f>
        <v>0</v>
      </c>
      <c r="L16" s="136">
        <f>IF(ISNUMBER(LARGE(Resultat!$G21:$U21,L$4)),LARGE(Resultat!$G21:$U21,L$4),0)</f>
        <v>0</v>
      </c>
      <c r="M16" s="136">
        <f>IF(ISNUMBER(LARGE(Resultat!$G21:$U21,M$4)),LARGE(Resultat!$G21:$U21,M$4),0)</f>
        <v>0</v>
      </c>
      <c r="N16" s="136">
        <f>IF(ISNUMBER(LARGE(Resultat!$G21:$U21,N$4)),LARGE(Resultat!$G21:$U21,N$4),0)</f>
        <v>0</v>
      </c>
      <c r="O16" s="136">
        <f>IF(ISNUMBER(LARGE(Resultat!$G21:$U21,O$4)),LARGE(Resultat!$G21:$U21,O$4),0)</f>
        <v>0</v>
      </c>
      <c r="P16" s="136">
        <f>IF(ISNUMBER(LARGE(Resultat!$G21:$U21,P$4)),LARGE(Resultat!$G21:$U21,P$4),0)</f>
        <v>0</v>
      </c>
      <c r="Q16" s="136">
        <f>IF(ISNUMBER(LARGE(Resultat!$G21:$U21,Q$4)),LARGE(Resultat!$G21:$U21,Q$4),0)</f>
        <v>0</v>
      </c>
    </row>
    <row r="17" spans="1:17" ht="12.75">
      <c r="A17" s="139"/>
      <c r="B17" s="136" t="str">
        <f>Resultat!A22</f>
        <v>Garpestad Karin</v>
      </c>
      <c r="C17" s="136">
        <f>IF(ISNUMBER(LARGE(Resultat!$G22:$U22,C$4)),LARGE(Resultat!$G22:$U22,C$4),0)</f>
        <v>9.899585591329297</v>
      </c>
      <c r="D17" s="136">
        <f>IF(ISNUMBER(LARGE(Resultat!$G22:$U22,D$4)),LARGE(Resultat!$G22:$U22,D$4),0)</f>
        <v>5</v>
      </c>
      <c r="E17" s="136">
        <f>IF(ISNUMBER(LARGE(Resultat!$G22:$U22,E$4)),LARGE(Resultat!$G22:$U22,E$4),0)</f>
        <v>5</v>
      </c>
      <c r="F17" s="136">
        <f>IF(ISNUMBER(LARGE(Resultat!$G22:$U22,F$4)),LARGE(Resultat!$G22:$U22,F$4),0)</f>
        <v>5</v>
      </c>
      <c r="G17" s="136">
        <f>IF(ISNUMBER(LARGE(Resultat!$G22:$U22,G$4)),LARGE(Resultat!$G22:$U22,G$4),0)</f>
        <v>5</v>
      </c>
      <c r="H17" s="136">
        <f>IF(ISNUMBER(LARGE(Resultat!$G22:$U22,H$4)),LARGE(Resultat!$G22:$U22,H$4),0)</f>
        <v>5</v>
      </c>
      <c r="I17" s="136">
        <f>IF(ISNUMBER(LARGE(Resultat!$G22:$U22,I$4)),LARGE(Resultat!$G22:$U22,I$4),0)</f>
        <v>0</v>
      </c>
      <c r="J17" s="136">
        <f>IF(ISNUMBER(LARGE(Resultat!$G22:$U22,J$4)),LARGE(Resultat!$G22:$U22,J$4),0)</f>
        <v>0</v>
      </c>
      <c r="K17" s="136">
        <f>IF(ISNUMBER(LARGE(Resultat!$G22:$U22,K$4)),LARGE(Resultat!$G22:$U22,K$4),0)</f>
        <v>0</v>
      </c>
      <c r="L17" s="136">
        <f>IF(ISNUMBER(LARGE(Resultat!$G22:$U22,L$4)),LARGE(Resultat!$G22:$U22,L$4),0)</f>
        <v>0</v>
      </c>
      <c r="M17" s="136">
        <f>IF(ISNUMBER(LARGE(Resultat!$G22:$U22,M$4)),LARGE(Resultat!$G22:$U22,M$4),0)</f>
        <v>0</v>
      </c>
      <c r="N17" s="136">
        <f>IF(ISNUMBER(LARGE(Resultat!$G22:$U22,N$4)),LARGE(Resultat!$G22:$U22,N$4),0)</f>
        <v>0</v>
      </c>
      <c r="O17" s="136">
        <f>IF(ISNUMBER(LARGE(Resultat!$G22:$U22,O$4)),LARGE(Resultat!$G22:$U22,O$4),0)</f>
        <v>0</v>
      </c>
      <c r="P17" s="136">
        <f>IF(ISNUMBER(LARGE(Resultat!$G22:$U22,P$4)),LARGE(Resultat!$G22:$U22,P$4),0)</f>
        <v>0</v>
      </c>
      <c r="Q17" s="136">
        <f>IF(ISNUMBER(LARGE(Resultat!$G22:$U22,Q$4)),LARGE(Resultat!$G22:$U22,Q$4),0)</f>
        <v>0</v>
      </c>
    </row>
    <row r="18" spans="1:17" ht="12.75">
      <c r="A18" s="139"/>
      <c r="B18" s="136" t="str">
        <f>Resultat!A23</f>
        <v>Garpestad Ole</v>
      </c>
      <c r="C18" s="136">
        <f>IF(ISNUMBER(LARGE(Resultat!$G23:$U23,C$4)),LARGE(Resultat!$G23:$U23,C$4),0)</f>
        <v>5</v>
      </c>
      <c r="D18" s="136">
        <f>IF(ISNUMBER(LARGE(Resultat!$G23:$U23,D$4)),LARGE(Resultat!$G23:$U23,D$4),0)</f>
        <v>5</v>
      </c>
      <c r="E18" s="136">
        <f>IF(ISNUMBER(LARGE(Resultat!$G23:$U23,E$4)),LARGE(Resultat!$G23:$U23,E$4),0)</f>
        <v>5</v>
      </c>
      <c r="F18" s="136">
        <f>IF(ISNUMBER(LARGE(Resultat!$G23:$U23,F$4)),LARGE(Resultat!$G23:$U23,F$4),0)</f>
        <v>5</v>
      </c>
      <c r="G18" s="136">
        <f>IF(ISNUMBER(LARGE(Resultat!$G23:$U23,G$4)),LARGE(Resultat!$G23:$U23,G$4),0)</f>
        <v>5</v>
      </c>
      <c r="H18" s="136">
        <f>IF(ISNUMBER(LARGE(Resultat!$G23:$U23,H$4)),LARGE(Resultat!$G23:$U23,H$4),0)</f>
        <v>0</v>
      </c>
      <c r="I18" s="136">
        <f>IF(ISNUMBER(LARGE(Resultat!$G23:$U23,I$4)),LARGE(Resultat!$G23:$U23,I$4),0)</f>
        <v>0</v>
      </c>
      <c r="J18" s="136">
        <f>IF(ISNUMBER(LARGE(Resultat!$G23:$U23,J$4)),LARGE(Resultat!$G23:$U23,J$4),0)</f>
        <v>0</v>
      </c>
      <c r="K18" s="136">
        <f>IF(ISNUMBER(LARGE(Resultat!$G23:$U23,K$4)),LARGE(Resultat!$G23:$U23,K$4),0)</f>
        <v>0</v>
      </c>
      <c r="L18" s="136">
        <f>IF(ISNUMBER(LARGE(Resultat!$G23:$U23,L$4)),LARGE(Resultat!$G23:$U23,L$4),0)</f>
        <v>0</v>
      </c>
      <c r="M18" s="136">
        <f>IF(ISNUMBER(LARGE(Resultat!$G23:$U23,M$4)),LARGE(Resultat!$G23:$U23,M$4),0)</f>
        <v>0</v>
      </c>
      <c r="N18" s="136">
        <f>IF(ISNUMBER(LARGE(Resultat!$G23:$U23,N$4)),LARGE(Resultat!$G23:$U23,N$4),0)</f>
        <v>0</v>
      </c>
      <c r="O18" s="136">
        <f>IF(ISNUMBER(LARGE(Resultat!$G23:$U23,O$4)),LARGE(Resultat!$G23:$U23,O$4),0)</f>
        <v>0</v>
      </c>
      <c r="P18" s="136">
        <f>IF(ISNUMBER(LARGE(Resultat!$G23:$U23,P$4)),LARGE(Resultat!$G23:$U23,P$4),0)</f>
        <v>0</v>
      </c>
      <c r="Q18" s="136">
        <f>IF(ISNUMBER(LARGE(Resultat!$G23:$U23,Q$4)),LARGE(Resultat!$G23:$U23,Q$4),0)</f>
        <v>0</v>
      </c>
    </row>
    <row r="19" spans="1:17" ht="12.75">
      <c r="A19" s="139"/>
      <c r="B19" s="136" t="str">
        <f>Resultat!A24</f>
        <v>Tveisme Tony</v>
      </c>
      <c r="C19" s="136">
        <f>IF(ISNUMBER(LARGE(Resultat!$G24:$U24,C$4)),LARGE(Resultat!$G24:$U24,C$4),0)</f>
        <v>5</v>
      </c>
      <c r="D19" s="136">
        <f>IF(ISNUMBER(LARGE(Resultat!$G24:$U24,D$4)),LARGE(Resultat!$G24:$U24,D$4),0)</f>
        <v>5</v>
      </c>
      <c r="E19" s="136">
        <f>IF(ISNUMBER(LARGE(Resultat!$G24:$U24,E$4)),LARGE(Resultat!$G24:$U24,E$4),0)</f>
        <v>5</v>
      </c>
      <c r="F19" s="136">
        <f>IF(ISNUMBER(LARGE(Resultat!$G24:$U24,F$4)),LARGE(Resultat!$G24:$U24,F$4),0)</f>
        <v>5</v>
      </c>
      <c r="G19" s="136">
        <f>IF(ISNUMBER(LARGE(Resultat!$G24:$U24,G$4)),LARGE(Resultat!$G24:$U24,G$4),0)</f>
        <v>5</v>
      </c>
      <c r="H19" s="136">
        <f>IF(ISNUMBER(LARGE(Resultat!$G24:$U24,H$4)),LARGE(Resultat!$G24:$U24,H$4),0)</f>
        <v>0</v>
      </c>
      <c r="I19" s="136">
        <f>IF(ISNUMBER(LARGE(Resultat!$G24:$U24,I$4)),LARGE(Resultat!$G24:$U24,I$4),0)</f>
        <v>0</v>
      </c>
      <c r="J19" s="136">
        <f>IF(ISNUMBER(LARGE(Resultat!$G24:$U24,J$4)),LARGE(Resultat!$G24:$U24,J$4),0)</f>
        <v>0</v>
      </c>
      <c r="K19" s="136">
        <f>IF(ISNUMBER(LARGE(Resultat!$G24:$U24,K$4)),LARGE(Resultat!$G24:$U24,K$4),0)</f>
        <v>0</v>
      </c>
      <c r="L19" s="136">
        <f>IF(ISNUMBER(LARGE(Resultat!$G24:$U24,L$4)),LARGE(Resultat!$G24:$U24,L$4),0)</f>
        <v>0</v>
      </c>
      <c r="M19" s="136">
        <f>IF(ISNUMBER(LARGE(Resultat!$G24:$U24,M$4)),LARGE(Resultat!$G24:$U24,M$4),0)</f>
        <v>0</v>
      </c>
      <c r="N19" s="136">
        <f>IF(ISNUMBER(LARGE(Resultat!$G24:$U24,N$4)),LARGE(Resultat!$G24:$U24,N$4),0)</f>
        <v>0</v>
      </c>
      <c r="O19" s="136">
        <f>IF(ISNUMBER(LARGE(Resultat!$G24:$U24,O$4)),LARGE(Resultat!$G24:$U24,O$4),0)</f>
        <v>0</v>
      </c>
      <c r="P19" s="136">
        <f>IF(ISNUMBER(LARGE(Resultat!$G24:$U24,P$4)),LARGE(Resultat!$G24:$U24,P$4),0)</f>
        <v>0</v>
      </c>
      <c r="Q19" s="136">
        <f>IF(ISNUMBER(LARGE(Resultat!$G24:$U24,Q$4)),LARGE(Resultat!$G24:$U24,Q$4),0)</f>
        <v>0</v>
      </c>
    </row>
    <row r="20" spans="1:17" ht="12.75">
      <c r="A20" s="139"/>
      <c r="B20" s="136" t="str">
        <f>Resultat!A25</f>
        <v>Tveisme Martin</v>
      </c>
      <c r="C20" s="136">
        <f>IF(ISNUMBER(LARGE(Resultat!$G25:$U25,C$4)),LARGE(Resultat!$G25:$U25,C$4),0)</f>
        <v>5</v>
      </c>
      <c r="D20" s="136">
        <f>IF(ISNUMBER(LARGE(Resultat!$G25:$U25,D$4)),LARGE(Resultat!$G25:$U25,D$4),0)</f>
        <v>5</v>
      </c>
      <c r="E20" s="136">
        <f>IF(ISNUMBER(LARGE(Resultat!$G25:$U25,E$4)),LARGE(Resultat!$G25:$U25,E$4),0)</f>
        <v>5</v>
      </c>
      <c r="F20" s="136">
        <f>IF(ISNUMBER(LARGE(Resultat!$G25:$U25,F$4)),LARGE(Resultat!$G25:$U25,F$4),0)</f>
        <v>5</v>
      </c>
      <c r="G20" s="136">
        <f>IF(ISNUMBER(LARGE(Resultat!$G25:$U25,G$4)),LARGE(Resultat!$G25:$U25,G$4),0)</f>
        <v>0</v>
      </c>
      <c r="H20" s="136">
        <f>IF(ISNUMBER(LARGE(Resultat!$G25:$U25,H$4)),LARGE(Resultat!$G25:$U25,H$4),0)</f>
        <v>0</v>
      </c>
      <c r="I20" s="136">
        <f>IF(ISNUMBER(LARGE(Resultat!$G25:$U25,I$4)),LARGE(Resultat!$G25:$U25,I$4),0)</f>
        <v>0</v>
      </c>
      <c r="J20" s="136">
        <f>IF(ISNUMBER(LARGE(Resultat!$G25:$U25,J$4)),LARGE(Resultat!$G25:$U25,J$4),0)</f>
        <v>0</v>
      </c>
      <c r="K20" s="136">
        <f>IF(ISNUMBER(LARGE(Resultat!$G25:$U25,K$4)),LARGE(Resultat!$G25:$U25,K$4),0)</f>
        <v>0</v>
      </c>
      <c r="L20" s="136">
        <f>IF(ISNUMBER(LARGE(Resultat!$G25:$U25,L$4)),LARGE(Resultat!$G25:$U25,L$4),0)</f>
        <v>0</v>
      </c>
      <c r="M20" s="136">
        <f>IF(ISNUMBER(LARGE(Resultat!$G25:$U25,M$4)),LARGE(Resultat!$G25:$U25,M$4),0)</f>
        <v>0</v>
      </c>
      <c r="N20" s="136">
        <f>IF(ISNUMBER(LARGE(Resultat!$G25:$U25,N$4)),LARGE(Resultat!$G25:$U25,N$4),0)</f>
        <v>0</v>
      </c>
      <c r="O20" s="136">
        <f>IF(ISNUMBER(LARGE(Resultat!$G25:$U25,O$4)),LARGE(Resultat!$G25:$U25,O$4),0)</f>
        <v>0</v>
      </c>
      <c r="P20" s="136">
        <f>IF(ISNUMBER(LARGE(Resultat!$G25:$U25,P$4)),LARGE(Resultat!$G25:$U25,P$4),0)</f>
        <v>0</v>
      </c>
      <c r="Q20" s="136">
        <f>IF(ISNUMBER(LARGE(Resultat!$G25:$U25,Q$4)),LARGE(Resultat!$G25:$U25,Q$4),0)</f>
        <v>0</v>
      </c>
    </row>
    <row r="21" spans="1:17" ht="12.75">
      <c r="A21" s="139"/>
      <c r="B21" s="136" t="str">
        <f>Resultat!A26</f>
        <v>Johansen Stein W</v>
      </c>
      <c r="C21" s="136">
        <f>IF(ISNUMBER(LARGE(Resultat!$G26:$U26,C$4)),LARGE(Resultat!$G26:$U26,C$4),0)</f>
        <v>10</v>
      </c>
      <c r="D21" s="136">
        <f>IF(ISNUMBER(LARGE(Resultat!$G26:$U26,D$4)),LARGE(Resultat!$G26:$U26,D$4),0)</f>
        <v>6.33261105092091</v>
      </c>
      <c r="E21" s="136">
        <f>IF(ISNUMBER(LARGE(Resultat!$G26:$U26,E$4)),LARGE(Resultat!$G26:$U26,E$4),0)</f>
        <v>0</v>
      </c>
      <c r="F21" s="136">
        <f>IF(ISNUMBER(LARGE(Resultat!$G26:$U26,F$4)),LARGE(Resultat!$G26:$U26,F$4),0)</f>
        <v>0</v>
      </c>
      <c r="G21" s="136">
        <f>IF(ISNUMBER(LARGE(Resultat!$G26:$U26,G$4)),LARGE(Resultat!$G26:$U26,G$4),0)</f>
        <v>0</v>
      </c>
      <c r="H21" s="136">
        <f>IF(ISNUMBER(LARGE(Resultat!$G26:$U26,H$4)),LARGE(Resultat!$G26:$U26,H$4),0)</f>
        <v>0</v>
      </c>
      <c r="I21" s="136">
        <f>IF(ISNUMBER(LARGE(Resultat!$G26:$U26,I$4)),LARGE(Resultat!$G26:$U26,I$4),0)</f>
        <v>0</v>
      </c>
      <c r="J21" s="136">
        <f>IF(ISNUMBER(LARGE(Resultat!$G26:$U26,J$4)),LARGE(Resultat!$G26:$U26,J$4),0)</f>
        <v>0</v>
      </c>
      <c r="K21" s="136">
        <f>IF(ISNUMBER(LARGE(Resultat!$G26:$U26,K$4)),LARGE(Resultat!$G26:$U26,K$4),0)</f>
        <v>0</v>
      </c>
      <c r="L21" s="136">
        <f>IF(ISNUMBER(LARGE(Resultat!$G26:$U26,L$4)),LARGE(Resultat!$G26:$U26,L$4),0)</f>
        <v>0</v>
      </c>
      <c r="M21" s="136">
        <f>IF(ISNUMBER(LARGE(Resultat!$G26:$U26,M$4)),LARGE(Resultat!$G26:$U26,M$4),0)</f>
        <v>0</v>
      </c>
      <c r="N21" s="136">
        <f>IF(ISNUMBER(LARGE(Resultat!$G26:$U26,N$4)),LARGE(Resultat!$G26:$U26,N$4),0)</f>
        <v>0</v>
      </c>
      <c r="O21" s="136">
        <f>IF(ISNUMBER(LARGE(Resultat!$G26:$U26,O$4)),LARGE(Resultat!$G26:$U26,O$4),0)</f>
        <v>0</v>
      </c>
      <c r="P21" s="136">
        <f>IF(ISNUMBER(LARGE(Resultat!$G26:$U26,P$4)),LARGE(Resultat!$G26:$U26,P$4),0)</f>
        <v>0</v>
      </c>
      <c r="Q21" s="136">
        <f>IF(ISNUMBER(LARGE(Resultat!$G26:$U26,Q$4)),LARGE(Resultat!$G26:$U26,Q$4),0)</f>
        <v>0</v>
      </c>
    </row>
    <row r="22" spans="1:17" ht="12.75">
      <c r="A22" s="139"/>
      <c r="B22" s="136" t="str">
        <f>Resultat!A27</f>
        <v>Eilertsen Tobias</v>
      </c>
      <c r="C22" s="136">
        <f>IF(ISNUMBER(LARGE(Resultat!$G27:$U27,C$4)),LARGE(Resultat!$G27:$U27,C$4),0)</f>
        <v>10</v>
      </c>
      <c r="D22" s="136">
        <f>IF(ISNUMBER(LARGE(Resultat!$G27:$U27,D$4)),LARGE(Resultat!$G27:$U27,D$4),0)</f>
        <v>5</v>
      </c>
      <c r="E22" s="136">
        <f>IF(ISNUMBER(LARGE(Resultat!$G27:$U27,E$4)),LARGE(Resultat!$G27:$U27,E$4),0)</f>
        <v>0</v>
      </c>
      <c r="F22" s="136">
        <f>IF(ISNUMBER(LARGE(Resultat!$G27:$U27,F$4)),LARGE(Resultat!$G27:$U27,F$4),0)</f>
        <v>0</v>
      </c>
      <c r="G22" s="136">
        <f>IF(ISNUMBER(LARGE(Resultat!$G27:$U27,G$4)),LARGE(Resultat!$G27:$U27,G$4),0)</f>
        <v>0</v>
      </c>
      <c r="H22" s="136">
        <f>IF(ISNUMBER(LARGE(Resultat!$G27:$U27,H$4)),LARGE(Resultat!$G27:$U27,H$4),0)</f>
        <v>0</v>
      </c>
      <c r="I22" s="136">
        <f>IF(ISNUMBER(LARGE(Resultat!$G27:$U27,I$4)),LARGE(Resultat!$G27:$U27,I$4),0)</f>
        <v>0</v>
      </c>
      <c r="J22" s="136">
        <f>IF(ISNUMBER(LARGE(Resultat!$G27:$U27,J$4)),LARGE(Resultat!$G27:$U27,J$4),0)</f>
        <v>0</v>
      </c>
      <c r="K22" s="136">
        <f>IF(ISNUMBER(LARGE(Resultat!$G27:$U27,K$4)),LARGE(Resultat!$G27:$U27,K$4),0)</f>
        <v>0</v>
      </c>
      <c r="L22" s="136">
        <f>IF(ISNUMBER(LARGE(Resultat!$G27:$U27,L$4)),LARGE(Resultat!$G27:$U27,L$4),0)</f>
        <v>0</v>
      </c>
      <c r="M22" s="136">
        <f>IF(ISNUMBER(LARGE(Resultat!$G27:$U27,M$4)),LARGE(Resultat!$G27:$U27,M$4),0)</f>
        <v>0</v>
      </c>
      <c r="N22" s="136">
        <f>IF(ISNUMBER(LARGE(Resultat!$G27:$U27,N$4)),LARGE(Resultat!$G27:$U27,N$4),0)</f>
        <v>0</v>
      </c>
      <c r="O22" s="136">
        <f>IF(ISNUMBER(LARGE(Resultat!$G27:$U27,O$4)),LARGE(Resultat!$G27:$U27,O$4),0)</f>
        <v>0</v>
      </c>
      <c r="P22" s="136">
        <f>IF(ISNUMBER(LARGE(Resultat!$G27:$U27,P$4)),LARGE(Resultat!$G27:$U27,P$4),0)</f>
        <v>0</v>
      </c>
      <c r="Q22" s="136">
        <f>IF(ISNUMBER(LARGE(Resultat!$G27:$U27,Q$4)),LARGE(Resultat!$G27:$U27,Q$4),0)</f>
        <v>0</v>
      </c>
    </row>
    <row r="23" spans="1:17" ht="12.75">
      <c r="A23" s="139"/>
      <c r="B23" s="136" t="str">
        <f>Resultat!A28</f>
        <v>Kaiser Martin</v>
      </c>
      <c r="C23" s="136">
        <f>IF(ISNUMBER(LARGE(Resultat!$G28:$U28,C$4)),LARGE(Resultat!$G28:$U28,C$4),0)</f>
        <v>5</v>
      </c>
      <c r="D23" s="136">
        <f>IF(ISNUMBER(LARGE(Resultat!$G28:$U28,D$4)),LARGE(Resultat!$G28:$U28,D$4),0)</f>
        <v>5</v>
      </c>
      <c r="E23" s="136">
        <f>IF(ISNUMBER(LARGE(Resultat!$G28:$U28,E$4)),LARGE(Resultat!$G28:$U28,E$4),0)</f>
        <v>5</v>
      </c>
      <c r="F23" s="136">
        <f>IF(ISNUMBER(LARGE(Resultat!$G28:$U28,F$4)),LARGE(Resultat!$G28:$U28,F$4),0)</f>
        <v>0</v>
      </c>
      <c r="G23" s="136">
        <f>IF(ISNUMBER(LARGE(Resultat!$G28:$U28,G$4)),LARGE(Resultat!$G28:$U28,G$4),0)</f>
        <v>0</v>
      </c>
      <c r="H23" s="136">
        <f>IF(ISNUMBER(LARGE(Resultat!$G28:$U28,H$4)),LARGE(Resultat!$G28:$U28,H$4),0)</f>
        <v>0</v>
      </c>
      <c r="I23" s="136">
        <f>IF(ISNUMBER(LARGE(Resultat!$G28:$U28,I$4)),LARGE(Resultat!$G28:$U28,I$4),0)</f>
        <v>0</v>
      </c>
      <c r="J23" s="136">
        <f>IF(ISNUMBER(LARGE(Resultat!$G28:$U28,J$4)),LARGE(Resultat!$G28:$U28,J$4),0)</f>
        <v>0</v>
      </c>
      <c r="K23" s="136">
        <f>IF(ISNUMBER(LARGE(Resultat!$G28:$U28,K$4)),LARGE(Resultat!$G28:$U28,K$4),0)</f>
        <v>0</v>
      </c>
      <c r="L23" s="136">
        <f>IF(ISNUMBER(LARGE(Resultat!$G28:$U28,L$4)),LARGE(Resultat!$G28:$U28,L$4),0)</f>
        <v>0</v>
      </c>
      <c r="M23" s="136">
        <f>IF(ISNUMBER(LARGE(Resultat!$G28:$U28,M$4)),LARGE(Resultat!$G28:$U28,M$4),0)</f>
        <v>0</v>
      </c>
      <c r="N23" s="136">
        <f>IF(ISNUMBER(LARGE(Resultat!$G28:$U28,N$4)),LARGE(Resultat!$G28:$U28,N$4),0)</f>
        <v>0</v>
      </c>
      <c r="O23" s="136">
        <f>IF(ISNUMBER(LARGE(Resultat!$G28:$U28,O$4)),LARGE(Resultat!$G28:$U28,O$4),0)</f>
        <v>0</v>
      </c>
      <c r="P23" s="136">
        <f>IF(ISNUMBER(LARGE(Resultat!$G28:$U28,P$4)),LARGE(Resultat!$G28:$U28,P$4),0)</f>
        <v>0</v>
      </c>
      <c r="Q23" s="136">
        <f>IF(ISNUMBER(LARGE(Resultat!$G28:$U28,Q$4)),LARGE(Resultat!$G28:$U28,Q$4),0)</f>
        <v>0</v>
      </c>
    </row>
    <row r="24" spans="1:17" ht="12.75">
      <c r="A24" s="139"/>
      <c r="B24" s="136" t="str">
        <f>Resultat!A29</f>
        <v>Dons Martin</v>
      </c>
      <c r="C24" s="136">
        <f>IF(ISNUMBER(LARGE(Resultat!$G29:$U29,C$4)),LARGE(Resultat!$G29:$U29,C$4),0)</f>
        <v>5</v>
      </c>
      <c r="D24" s="136">
        <f>IF(ISNUMBER(LARGE(Resultat!$G29:$U29,D$4)),LARGE(Resultat!$G29:$U29,D$4),0)</f>
        <v>0</v>
      </c>
      <c r="E24" s="136">
        <f>IF(ISNUMBER(LARGE(Resultat!$G29:$U29,E$4)),LARGE(Resultat!$G29:$U29,E$4),0)</f>
        <v>0</v>
      </c>
      <c r="F24" s="136">
        <f>IF(ISNUMBER(LARGE(Resultat!$G29:$U29,F$4)),LARGE(Resultat!$G29:$U29,F$4),0)</f>
        <v>0</v>
      </c>
      <c r="G24" s="136">
        <f>IF(ISNUMBER(LARGE(Resultat!$G29:$U29,G$4)),LARGE(Resultat!$G29:$U29,G$4),0)</f>
        <v>0</v>
      </c>
      <c r="H24" s="136">
        <f>IF(ISNUMBER(LARGE(Resultat!$G29:$U29,H$4)),LARGE(Resultat!$G29:$U29,H$4),0)</f>
        <v>0</v>
      </c>
      <c r="I24" s="136">
        <f>IF(ISNUMBER(LARGE(Resultat!$G29:$U29,I$4)),LARGE(Resultat!$G29:$U29,I$4),0)</f>
        <v>0</v>
      </c>
      <c r="J24" s="136">
        <f>IF(ISNUMBER(LARGE(Resultat!$G29:$U29,J$4)),LARGE(Resultat!$G29:$U29,J$4),0)</f>
        <v>0</v>
      </c>
      <c r="K24" s="136">
        <f>IF(ISNUMBER(LARGE(Resultat!$G29:$U29,K$4)),LARGE(Resultat!$G29:$U29,K$4),0)</f>
        <v>0</v>
      </c>
      <c r="L24" s="136">
        <f>IF(ISNUMBER(LARGE(Resultat!$G29:$U29,L$4)),LARGE(Resultat!$G29:$U29,L$4),0)</f>
        <v>0</v>
      </c>
      <c r="M24" s="136">
        <f>IF(ISNUMBER(LARGE(Resultat!$G29:$U29,M$4)),LARGE(Resultat!$G29:$U29,M$4),0)</f>
        <v>0</v>
      </c>
      <c r="N24" s="136">
        <f>IF(ISNUMBER(LARGE(Resultat!$G29:$U29,N$4)),LARGE(Resultat!$G29:$U29,N$4),0)</f>
        <v>0</v>
      </c>
      <c r="O24" s="136">
        <f>IF(ISNUMBER(LARGE(Resultat!$G29:$U29,O$4)),LARGE(Resultat!$G29:$U29,O$4),0)</f>
        <v>0</v>
      </c>
      <c r="P24" s="136">
        <f>IF(ISNUMBER(LARGE(Resultat!$G29:$U29,P$4)),LARGE(Resultat!$G29:$U29,P$4),0)</f>
        <v>0</v>
      </c>
      <c r="Q24" s="136">
        <f>IF(ISNUMBER(LARGE(Resultat!$G29:$U29,Q$4)),LARGE(Resultat!$G29:$U29,Q$4),0)</f>
        <v>0</v>
      </c>
    </row>
    <row r="25" spans="1:17" ht="12.75">
      <c r="A25" s="139"/>
      <c r="B25" s="136" t="str">
        <f>Resultat!A30</f>
        <v>Eikeland Per Jarle</v>
      </c>
      <c r="C25" s="136">
        <f>IF(ISNUMBER(LARGE(Resultat!$G30:$U30,C$4)),LARGE(Resultat!$G30:$U30,C$4),0)</f>
        <v>5</v>
      </c>
      <c r="D25" s="136">
        <f>IF(ISNUMBER(LARGE(Resultat!$G30:$U30,D$4)),LARGE(Resultat!$G30:$U30,D$4),0)</f>
        <v>0</v>
      </c>
      <c r="E25" s="136">
        <f>IF(ISNUMBER(LARGE(Resultat!$G30:$U30,E$4)),LARGE(Resultat!$G30:$U30,E$4),0)</f>
        <v>0</v>
      </c>
      <c r="F25" s="136">
        <f>IF(ISNUMBER(LARGE(Resultat!$G30:$U30,F$4)),LARGE(Resultat!$G30:$U30,F$4),0)</f>
        <v>0</v>
      </c>
      <c r="G25" s="136">
        <f>IF(ISNUMBER(LARGE(Resultat!$G30:$U30,G$4)),LARGE(Resultat!$G30:$U30,G$4),0)</f>
        <v>0</v>
      </c>
      <c r="H25" s="136">
        <f>IF(ISNUMBER(LARGE(Resultat!$G30:$U30,H$4)),LARGE(Resultat!$G30:$U30,H$4),0)</f>
        <v>0</v>
      </c>
      <c r="I25" s="136">
        <f>IF(ISNUMBER(LARGE(Resultat!$G30:$U30,I$4)),LARGE(Resultat!$G30:$U30,I$4),0)</f>
        <v>0</v>
      </c>
      <c r="J25" s="136">
        <f>IF(ISNUMBER(LARGE(Resultat!$G30:$U30,J$4)),LARGE(Resultat!$G30:$U30,J$4),0)</f>
        <v>0</v>
      </c>
      <c r="K25" s="136">
        <f>IF(ISNUMBER(LARGE(Resultat!$G30:$U30,K$4)),LARGE(Resultat!$G30:$U30,K$4),0)</f>
        <v>0</v>
      </c>
      <c r="L25" s="136">
        <f>IF(ISNUMBER(LARGE(Resultat!$G30:$U30,L$4)),LARGE(Resultat!$G30:$U30,L$4),0)</f>
        <v>0</v>
      </c>
      <c r="M25" s="136">
        <f>IF(ISNUMBER(LARGE(Resultat!$G30:$U30,M$4)),LARGE(Resultat!$G30:$U30,M$4),0)</f>
        <v>0</v>
      </c>
      <c r="N25" s="136">
        <f>IF(ISNUMBER(LARGE(Resultat!$G30:$U30,N$4)),LARGE(Resultat!$G30:$U30,N$4),0)</f>
        <v>0</v>
      </c>
      <c r="O25" s="136">
        <f>IF(ISNUMBER(LARGE(Resultat!$G30:$U30,O$4)),LARGE(Resultat!$G30:$U30,O$4),0)</f>
        <v>0</v>
      </c>
      <c r="P25" s="136">
        <f>IF(ISNUMBER(LARGE(Resultat!$G30:$U30,P$4)),LARGE(Resultat!$G30:$U30,P$4),0)</f>
        <v>0</v>
      </c>
      <c r="Q25" s="136">
        <f>IF(ISNUMBER(LARGE(Resultat!$G30:$U30,Q$4)),LARGE(Resultat!$G30:$U30,Q$4),0)</f>
        <v>0</v>
      </c>
    </row>
    <row r="26" spans="1:17" ht="12.75">
      <c r="A26" s="139"/>
      <c r="B26" s="136" t="str">
        <f>Resultat!A31</f>
        <v>Hartveit Birk</v>
      </c>
      <c r="C26" s="136">
        <f>IF(ISNUMBER(LARGE(Resultat!$G31:$U31,C$4)),LARGE(Resultat!$G31:$U31,C$4),0)</f>
        <v>5</v>
      </c>
      <c r="D26" s="136">
        <f>IF(ISNUMBER(LARGE(Resultat!$G31:$U31,D$4)),LARGE(Resultat!$G31:$U31,D$4),0)</f>
        <v>0</v>
      </c>
      <c r="E26" s="136">
        <f>IF(ISNUMBER(LARGE(Resultat!$G31:$U31,E$4)),LARGE(Resultat!$G31:$U31,E$4),0)</f>
        <v>0</v>
      </c>
      <c r="F26" s="136">
        <f>IF(ISNUMBER(LARGE(Resultat!$G31:$U31,F$4)),LARGE(Resultat!$G31:$U31,F$4),0)</f>
        <v>0</v>
      </c>
      <c r="G26" s="136">
        <f>IF(ISNUMBER(LARGE(Resultat!$G31:$U31,G$4)),LARGE(Resultat!$G31:$U31,G$4),0)</f>
        <v>0</v>
      </c>
      <c r="H26" s="136">
        <f>IF(ISNUMBER(LARGE(Resultat!$G31:$U31,H$4)),LARGE(Resultat!$G31:$U31,H$4),0)</f>
        <v>0</v>
      </c>
      <c r="I26" s="136">
        <f>IF(ISNUMBER(LARGE(Resultat!$G31:$U31,I$4)),LARGE(Resultat!$G31:$U31,I$4),0)</f>
        <v>0</v>
      </c>
      <c r="J26" s="136">
        <f>IF(ISNUMBER(LARGE(Resultat!$G31:$U31,J$4)),LARGE(Resultat!$G31:$U31,J$4),0)</f>
        <v>0</v>
      </c>
      <c r="K26" s="136">
        <f>IF(ISNUMBER(LARGE(Resultat!$G31:$U31,K$4)),LARGE(Resultat!$G31:$U31,K$4),0)</f>
        <v>0</v>
      </c>
      <c r="L26" s="136">
        <f>IF(ISNUMBER(LARGE(Resultat!$G31:$U31,L$4)),LARGE(Resultat!$G31:$U31,L$4),0)</f>
        <v>0</v>
      </c>
      <c r="M26" s="136">
        <f>IF(ISNUMBER(LARGE(Resultat!$G31:$U31,M$4)),LARGE(Resultat!$G31:$U31,M$4),0)</f>
        <v>0</v>
      </c>
      <c r="N26" s="136">
        <f>IF(ISNUMBER(LARGE(Resultat!$G31:$U31,N$4)),LARGE(Resultat!$G31:$U31,N$4),0)</f>
        <v>0</v>
      </c>
      <c r="O26" s="136">
        <f>IF(ISNUMBER(LARGE(Resultat!$G31:$U31,O$4)),LARGE(Resultat!$G31:$U31,O$4),0)</f>
        <v>0</v>
      </c>
      <c r="P26" s="136">
        <f>IF(ISNUMBER(LARGE(Resultat!$G31:$U31,P$4)),LARGE(Resultat!$G31:$U31,P$4),0)</f>
        <v>0</v>
      </c>
      <c r="Q26" s="136">
        <f>IF(ISNUMBER(LARGE(Resultat!$G31:$U31,Q$4)),LARGE(Resultat!$G31:$U31,Q$4),0)</f>
        <v>0</v>
      </c>
    </row>
    <row r="27" spans="1:17" ht="12.75">
      <c r="A27" s="139"/>
      <c r="B27" s="136" t="str">
        <f>Resultat!A32</f>
        <v>Ranje August</v>
      </c>
      <c r="C27" s="136">
        <f>IF(ISNUMBER(LARGE(Resultat!$G32:$U32,C$4)),LARGE(Resultat!$G32:$U32,C$4),0)</f>
        <v>5</v>
      </c>
      <c r="D27" s="136">
        <f>IF(ISNUMBER(LARGE(Resultat!$G32:$U32,D$4)),LARGE(Resultat!$G32:$U32,D$4),0)</f>
        <v>0</v>
      </c>
      <c r="E27" s="136">
        <f>IF(ISNUMBER(LARGE(Resultat!$G32:$U32,E$4)),LARGE(Resultat!$G32:$U32,E$4),0)</f>
        <v>0</v>
      </c>
      <c r="F27" s="136">
        <f>IF(ISNUMBER(LARGE(Resultat!$G32:$U32,F$4)),LARGE(Resultat!$G32:$U32,F$4),0)</f>
        <v>0</v>
      </c>
      <c r="G27" s="136">
        <f>IF(ISNUMBER(LARGE(Resultat!$G32:$U32,G$4)),LARGE(Resultat!$G32:$U32,G$4),0)</f>
        <v>0</v>
      </c>
      <c r="H27" s="136">
        <f>IF(ISNUMBER(LARGE(Resultat!$G32:$U32,H$4)),LARGE(Resultat!$G32:$U32,H$4),0)</f>
        <v>0</v>
      </c>
      <c r="I27" s="136">
        <f>IF(ISNUMBER(LARGE(Resultat!$G32:$U32,I$4)),LARGE(Resultat!$G32:$U32,I$4),0)</f>
        <v>0</v>
      </c>
      <c r="J27" s="136">
        <f>IF(ISNUMBER(LARGE(Resultat!$G32:$U32,J$4)),LARGE(Resultat!$G32:$U32,J$4),0)</f>
        <v>0</v>
      </c>
      <c r="K27" s="136">
        <f>IF(ISNUMBER(LARGE(Resultat!$G32:$U32,K$4)),LARGE(Resultat!$G32:$U32,K$4),0)</f>
        <v>0</v>
      </c>
      <c r="L27" s="136">
        <f>IF(ISNUMBER(LARGE(Resultat!$G32:$U32,L$4)),LARGE(Resultat!$G32:$U32,L$4),0)</f>
        <v>0</v>
      </c>
      <c r="M27" s="136">
        <f>IF(ISNUMBER(LARGE(Resultat!$G32:$U32,M$4)),LARGE(Resultat!$G32:$U32,M$4),0)</f>
        <v>0</v>
      </c>
      <c r="N27" s="136">
        <f>IF(ISNUMBER(LARGE(Resultat!$G32:$U32,N$4)),LARGE(Resultat!$G32:$U32,N$4),0)</f>
        <v>0</v>
      </c>
      <c r="O27" s="136">
        <f>IF(ISNUMBER(LARGE(Resultat!$G32:$U32,O$4)),LARGE(Resultat!$G32:$U32,O$4),0)</f>
        <v>0</v>
      </c>
      <c r="P27" s="136">
        <f>IF(ISNUMBER(LARGE(Resultat!$G32:$U32,P$4)),LARGE(Resultat!$G32:$U32,P$4),0)</f>
        <v>0</v>
      </c>
      <c r="Q27" s="136">
        <f>IF(ISNUMBER(LARGE(Resultat!$G32:$U32,Q$4)),LARGE(Resultat!$G32:$U32,Q$4),0)</f>
        <v>0</v>
      </c>
    </row>
    <row r="28" spans="1:17" ht="12.75">
      <c r="A28" s="139"/>
      <c r="B28" s="136" t="str">
        <f>Resultat!A33</f>
        <v>Ankarstrand Stein</v>
      </c>
      <c r="C28" s="136">
        <f>IF(ISNUMBER(LARGE(Resultat!$G33:$U33,C$4)),LARGE(Resultat!$G33:$U33,C$4),0)</f>
        <v>0</v>
      </c>
      <c r="D28" s="136">
        <f>IF(ISNUMBER(LARGE(Resultat!$G33:$U33,D$4)),LARGE(Resultat!$G33:$U33,D$4),0)</f>
        <v>0</v>
      </c>
      <c r="E28" s="136">
        <f>IF(ISNUMBER(LARGE(Resultat!$G33:$U33,E$4)),LARGE(Resultat!$G33:$U33,E$4),0)</f>
        <v>0</v>
      </c>
      <c r="F28" s="136">
        <f>IF(ISNUMBER(LARGE(Resultat!$G33:$U33,F$4)),LARGE(Resultat!$G33:$U33,F$4),0)</f>
        <v>0</v>
      </c>
      <c r="G28" s="136">
        <f>IF(ISNUMBER(LARGE(Resultat!$G33:$U33,G$4)),LARGE(Resultat!$G33:$U33,G$4),0)</f>
        <v>0</v>
      </c>
      <c r="H28" s="136">
        <f>IF(ISNUMBER(LARGE(Resultat!$G33:$U33,H$4)),LARGE(Resultat!$G33:$U33,H$4),0)</f>
        <v>0</v>
      </c>
      <c r="I28" s="136">
        <f>IF(ISNUMBER(LARGE(Resultat!$G33:$U33,I$4)),LARGE(Resultat!$G33:$U33,I$4),0)</f>
        <v>0</v>
      </c>
      <c r="J28" s="136">
        <f>IF(ISNUMBER(LARGE(Resultat!$G33:$U33,J$4)),LARGE(Resultat!$G33:$U33,J$4),0)</f>
        <v>0</v>
      </c>
      <c r="K28" s="136">
        <f>IF(ISNUMBER(LARGE(Resultat!$G33:$U33,K$4)),LARGE(Resultat!$G33:$U33,K$4),0)</f>
        <v>0</v>
      </c>
      <c r="L28" s="136">
        <f>IF(ISNUMBER(LARGE(Resultat!$G33:$U33,L$4)),LARGE(Resultat!$G33:$U33,L$4),0)</f>
        <v>0</v>
      </c>
      <c r="M28" s="136">
        <f>IF(ISNUMBER(LARGE(Resultat!$G33:$U33,M$4)),LARGE(Resultat!$G33:$U33,M$4),0)</f>
        <v>0</v>
      </c>
      <c r="N28" s="136">
        <f>IF(ISNUMBER(LARGE(Resultat!$G33:$U33,N$4)),LARGE(Resultat!$G33:$U33,N$4),0)</f>
        <v>0</v>
      </c>
      <c r="O28" s="136">
        <f>IF(ISNUMBER(LARGE(Resultat!$G33:$U33,O$4)),LARGE(Resultat!$G33:$U33,O$4),0)</f>
        <v>0</v>
      </c>
      <c r="P28" s="136">
        <f>IF(ISNUMBER(LARGE(Resultat!$G33:$U33,P$4)),LARGE(Resultat!$G33:$U33,P$4),0)</f>
        <v>0</v>
      </c>
      <c r="Q28" s="136">
        <f>IF(ISNUMBER(LARGE(Resultat!$G33:$U33,Q$4)),LARGE(Resultat!$G33:$U33,Q$4),0)</f>
        <v>0</v>
      </c>
    </row>
    <row r="29" spans="1:17" ht="12.75">
      <c r="A29" s="139"/>
      <c r="B29" s="136" t="str">
        <f>Resultat!A34</f>
        <v>Bekken Trond R</v>
      </c>
      <c r="C29" s="136">
        <f>IF(ISNUMBER(LARGE(Resultat!$G34:$U34,C$4)),LARGE(Resultat!$G34:$U34,C$4),0)</f>
        <v>0</v>
      </c>
      <c r="D29" s="136">
        <f>IF(ISNUMBER(LARGE(Resultat!$G34:$U34,D$4)),LARGE(Resultat!$G34:$U34,D$4),0)</f>
        <v>0</v>
      </c>
      <c r="E29" s="136">
        <f>IF(ISNUMBER(LARGE(Resultat!$G34:$U34,E$4)),LARGE(Resultat!$G34:$U34,E$4),0)</f>
        <v>0</v>
      </c>
      <c r="F29" s="136">
        <f>IF(ISNUMBER(LARGE(Resultat!$G34:$U34,F$4)),LARGE(Resultat!$G34:$U34,F$4),0)</f>
        <v>0</v>
      </c>
      <c r="G29" s="136">
        <f>IF(ISNUMBER(LARGE(Resultat!$G34:$U34,G$4)),LARGE(Resultat!$G34:$U34,G$4),0)</f>
        <v>0</v>
      </c>
      <c r="H29" s="136">
        <f>IF(ISNUMBER(LARGE(Resultat!$G34:$U34,H$4)),LARGE(Resultat!$G34:$U34,H$4),0)</f>
        <v>0</v>
      </c>
      <c r="I29" s="136">
        <f>IF(ISNUMBER(LARGE(Resultat!$G34:$U34,I$4)),LARGE(Resultat!$G34:$U34,I$4),0)</f>
        <v>0</v>
      </c>
      <c r="J29" s="136">
        <f>IF(ISNUMBER(LARGE(Resultat!$G34:$U34,J$4)),LARGE(Resultat!$G34:$U34,J$4),0)</f>
        <v>0</v>
      </c>
      <c r="K29" s="136">
        <f>IF(ISNUMBER(LARGE(Resultat!$G34:$U34,K$4)),LARGE(Resultat!$G34:$U34,K$4),0)</f>
        <v>0</v>
      </c>
      <c r="L29" s="136">
        <f>IF(ISNUMBER(LARGE(Resultat!$G34:$U34,L$4)),LARGE(Resultat!$G34:$U34,L$4),0)</f>
        <v>0</v>
      </c>
      <c r="M29" s="136">
        <f>IF(ISNUMBER(LARGE(Resultat!$G34:$U34,M$4)),LARGE(Resultat!$G34:$U34,M$4),0)</f>
        <v>0</v>
      </c>
      <c r="N29" s="136">
        <f>IF(ISNUMBER(LARGE(Resultat!$G34:$U34,N$4)),LARGE(Resultat!$G34:$U34,N$4),0)</f>
        <v>0</v>
      </c>
      <c r="O29" s="136">
        <f>IF(ISNUMBER(LARGE(Resultat!$G34:$U34,O$4)),LARGE(Resultat!$G34:$U34,O$4),0)</f>
        <v>0</v>
      </c>
      <c r="P29" s="136">
        <f>IF(ISNUMBER(LARGE(Resultat!$G34:$U34,P$4)),LARGE(Resultat!$G34:$U34,P$4),0)</f>
        <v>0</v>
      </c>
      <c r="Q29" s="136">
        <f>IF(ISNUMBER(LARGE(Resultat!$G34:$U34,Q$4)),LARGE(Resultat!$G34:$U34,Q$4),0)</f>
        <v>0</v>
      </c>
    </row>
    <row r="30" spans="1:17" ht="12.75">
      <c r="A30" s="139"/>
      <c r="B30" s="136" t="str">
        <f>Resultat!A35</f>
        <v>Berg Øystein</v>
      </c>
      <c r="C30" s="136">
        <f>IF(ISNUMBER(LARGE(Resultat!$G35:$U35,C$4)),LARGE(Resultat!$G35:$U35,C$4),0)</f>
        <v>0</v>
      </c>
      <c r="D30" s="136">
        <f>IF(ISNUMBER(LARGE(Resultat!$G35:$U35,D$4)),LARGE(Resultat!$G35:$U35,D$4),0)</f>
        <v>0</v>
      </c>
      <c r="E30" s="136">
        <f>IF(ISNUMBER(LARGE(Resultat!$G35:$U35,E$4)),LARGE(Resultat!$G35:$U35,E$4),0)</f>
        <v>0</v>
      </c>
      <c r="F30" s="136">
        <f>IF(ISNUMBER(LARGE(Resultat!$G35:$U35,F$4)),LARGE(Resultat!$G35:$U35,F$4),0)</f>
        <v>0</v>
      </c>
      <c r="G30" s="136">
        <f>IF(ISNUMBER(LARGE(Resultat!$G35:$U35,G$4)),LARGE(Resultat!$G35:$U35,G$4),0)</f>
        <v>0</v>
      </c>
      <c r="H30" s="136">
        <f>IF(ISNUMBER(LARGE(Resultat!$G35:$U35,H$4)),LARGE(Resultat!$G35:$U35,H$4),0)</f>
        <v>0</v>
      </c>
      <c r="I30" s="136">
        <f>IF(ISNUMBER(LARGE(Resultat!$G35:$U35,I$4)),LARGE(Resultat!$G35:$U35,I$4),0)</f>
        <v>0</v>
      </c>
      <c r="J30" s="136">
        <f>IF(ISNUMBER(LARGE(Resultat!$G35:$U35,J$4)),LARGE(Resultat!$G35:$U35,J$4),0)</f>
        <v>0</v>
      </c>
      <c r="K30" s="136">
        <f>IF(ISNUMBER(LARGE(Resultat!$G35:$U35,K$4)),LARGE(Resultat!$G35:$U35,K$4),0)</f>
        <v>0</v>
      </c>
      <c r="L30" s="136">
        <f>IF(ISNUMBER(LARGE(Resultat!$G35:$U35,L$4)),LARGE(Resultat!$G35:$U35,L$4),0)</f>
        <v>0</v>
      </c>
      <c r="M30" s="136">
        <f>IF(ISNUMBER(LARGE(Resultat!$G35:$U35,M$4)),LARGE(Resultat!$G35:$U35,M$4),0)</f>
        <v>0</v>
      </c>
      <c r="N30" s="136">
        <f>IF(ISNUMBER(LARGE(Resultat!$G35:$U35,N$4)),LARGE(Resultat!$G35:$U35,N$4),0)</f>
        <v>0</v>
      </c>
      <c r="O30" s="136">
        <f>IF(ISNUMBER(LARGE(Resultat!$G35:$U35,O$4)),LARGE(Resultat!$G35:$U35,O$4),0)</f>
        <v>0</v>
      </c>
      <c r="P30" s="136">
        <f>IF(ISNUMBER(LARGE(Resultat!$G35:$U35,P$4)),LARGE(Resultat!$G35:$U35,P$4),0)</f>
        <v>0</v>
      </c>
      <c r="Q30" s="136">
        <f>IF(ISNUMBER(LARGE(Resultat!$G35:$U35,Q$4)),LARGE(Resultat!$G35:$U35,Q$4),0)</f>
        <v>0</v>
      </c>
    </row>
    <row r="31" spans="1:17" ht="12.75">
      <c r="A31" s="139"/>
      <c r="B31" s="136" t="str">
        <f>Resultat!A36</f>
        <v>Bjørge Ellen</v>
      </c>
      <c r="C31" s="136">
        <f>IF(ISNUMBER(LARGE(Resultat!$G36:$U36,C$4)),LARGE(Resultat!$G36:$U36,C$4),0)</f>
        <v>0</v>
      </c>
      <c r="D31" s="136">
        <f>IF(ISNUMBER(LARGE(Resultat!$G36:$U36,D$4)),LARGE(Resultat!$G36:$U36,D$4),0)</f>
        <v>0</v>
      </c>
      <c r="E31" s="136">
        <f>IF(ISNUMBER(LARGE(Resultat!$G36:$U36,E$4)),LARGE(Resultat!$G36:$U36,E$4),0)</f>
        <v>0</v>
      </c>
      <c r="F31" s="136">
        <f>IF(ISNUMBER(LARGE(Resultat!$G36:$U36,F$4)),LARGE(Resultat!$G36:$U36,F$4),0)</f>
        <v>0</v>
      </c>
      <c r="G31" s="136">
        <f>IF(ISNUMBER(LARGE(Resultat!$G36:$U36,G$4)),LARGE(Resultat!$G36:$U36,G$4),0)</f>
        <v>0</v>
      </c>
      <c r="H31" s="136">
        <f>IF(ISNUMBER(LARGE(Resultat!$G36:$U36,H$4)),LARGE(Resultat!$G36:$U36,H$4),0)</f>
        <v>0</v>
      </c>
      <c r="I31" s="136">
        <f>IF(ISNUMBER(LARGE(Resultat!$G36:$U36,I$4)),LARGE(Resultat!$G36:$U36,I$4),0)</f>
        <v>0</v>
      </c>
      <c r="J31" s="136">
        <f>IF(ISNUMBER(LARGE(Resultat!$G36:$U36,J$4)),LARGE(Resultat!$G36:$U36,J$4),0)</f>
        <v>0</v>
      </c>
      <c r="K31" s="136">
        <f>IF(ISNUMBER(LARGE(Resultat!$G36:$U36,K$4)),LARGE(Resultat!$G36:$U36,K$4),0)</f>
        <v>0</v>
      </c>
      <c r="L31" s="136">
        <f>IF(ISNUMBER(LARGE(Resultat!$G36:$U36,L$4)),LARGE(Resultat!$G36:$U36,L$4),0)</f>
        <v>0</v>
      </c>
      <c r="M31" s="136">
        <f>IF(ISNUMBER(LARGE(Resultat!$G36:$U36,M$4)),LARGE(Resultat!$G36:$U36,M$4),0)</f>
        <v>0</v>
      </c>
      <c r="N31" s="136">
        <f>IF(ISNUMBER(LARGE(Resultat!$G36:$U36,N$4)),LARGE(Resultat!$G36:$U36,N$4),0)</f>
        <v>0</v>
      </c>
      <c r="O31" s="136">
        <f>IF(ISNUMBER(LARGE(Resultat!$G36:$U36,O$4)),LARGE(Resultat!$G36:$U36,O$4),0)</f>
        <v>0</v>
      </c>
      <c r="P31" s="136">
        <f>IF(ISNUMBER(LARGE(Resultat!$G36:$U36,P$4)),LARGE(Resultat!$G36:$U36,P$4),0)</f>
        <v>0</v>
      </c>
      <c r="Q31" s="136">
        <f>IF(ISNUMBER(LARGE(Resultat!$G36:$U36,Q$4)),LARGE(Resultat!$G36:$U36,Q$4),0)</f>
        <v>0</v>
      </c>
    </row>
    <row r="32" spans="1:17" ht="12.75">
      <c r="A32" s="139"/>
      <c r="B32" s="136" t="str">
        <f>Resultat!A37</f>
        <v>Brun Tørnby Jacob</v>
      </c>
      <c r="C32" s="136">
        <f>IF(ISNUMBER(LARGE(Resultat!$G37:$U37,C$4)),LARGE(Resultat!$G37:$U37,C$4),0)</f>
        <v>0</v>
      </c>
      <c r="D32" s="136">
        <f>IF(ISNUMBER(LARGE(Resultat!$G37:$U37,D$4)),LARGE(Resultat!$G37:$U37,D$4),0)</f>
        <v>0</v>
      </c>
      <c r="E32" s="136">
        <f>IF(ISNUMBER(LARGE(Resultat!$G37:$U37,E$4)),LARGE(Resultat!$G37:$U37,E$4),0)</f>
        <v>0</v>
      </c>
      <c r="F32" s="136">
        <f>IF(ISNUMBER(LARGE(Resultat!$G37:$U37,F$4)),LARGE(Resultat!$G37:$U37,F$4),0)</f>
        <v>0</v>
      </c>
      <c r="G32" s="136">
        <f>IF(ISNUMBER(LARGE(Resultat!$G37:$U37,G$4)),LARGE(Resultat!$G37:$U37,G$4),0)</f>
        <v>0</v>
      </c>
      <c r="H32" s="136">
        <f>IF(ISNUMBER(LARGE(Resultat!$G37:$U37,H$4)),LARGE(Resultat!$G37:$U37,H$4),0)</f>
        <v>0</v>
      </c>
      <c r="I32" s="136">
        <f>IF(ISNUMBER(LARGE(Resultat!$G37:$U37,I$4)),LARGE(Resultat!$G37:$U37,I$4),0)</f>
        <v>0</v>
      </c>
      <c r="J32" s="136">
        <f>IF(ISNUMBER(LARGE(Resultat!$G37:$U37,J$4)),LARGE(Resultat!$G37:$U37,J$4),0)</f>
        <v>0</v>
      </c>
      <c r="K32" s="136">
        <f>IF(ISNUMBER(LARGE(Resultat!$G37:$U37,K$4)),LARGE(Resultat!$G37:$U37,K$4),0)</f>
        <v>0</v>
      </c>
      <c r="L32" s="136">
        <f>IF(ISNUMBER(LARGE(Resultat!$G37:$U37,L$4)),LARGE(Resultat!$G37:$U37,L$4),0)</f>
        <v>0</v>
      </c>
      <c r="M32" s="136">
        <f>IF(ISNUMBER(LARGE(Resultat!$G37:$U37,M$4)),LARGE(Resultat!$G37:$U37,M$4),0)</f>
        <v>0</v>
      </c>
      <c r="N32" s="136">
        <f>IF(ISNUMBER(LARGE(Resultat!$G37:$U37,N$4)),LARGE(Resultat!$G37:$U37,N$4),0)</f>
        <v>0</v>
      </c>
      <c r="O32" s="136">
        <f>IF(ISNUMBER(LARGE(Resultat!$G37:$U37,O$4)),LARGE(Resultat!$G37:$U37,O$4),0)</f>
        <v>0</v>
      </c>
      <c r="P32" s="136">
        <f>IF(ISNUMBER(LARGE(Resultat!$G37:$U37,P$4)),LARGE(Resultat!$G37:$U37,P$4),0)</f>
        <v>0</v>
      </c>
      <c r="Q32" s="136">
        <f>IF(ISNUMBER(LARGE(Resultat!$G37:$U37,Q$4)),LARGE(Resultat!$G37:$U37,Q$4),0)</f>
        <v>0</v>
      </c>
    </row>
    <row r="33" spans="1:17" ht="12.75">
      <c r="A33" s="139"/>
      <c r="B33" s="136" t="str">
        <f>Resultat!A38</f>
        <v>Bråthen Jon-Harald</v>
      </c>
      <c r="C33" s="136">
        <f>IF(ISNUMBER(LARGE(Resultat!$G38:$U38,C$4)),LARGE(Resultat!$G38:$U38,C$4),0)</f>
        <v>0</v>
      </c>
      <c r="D33" s="136">
        <f>IF(ISNUMBER(LARGE(Resultat!$G38:$U38,D$4)),LARGE(Resultat!$G38:$U38,D$4),0)</f>
        <v>0</v>
      </c>
      <c r="E33" s="136">
        <f>IF(ISNUMBER(LARGE(Resultat!$G38:$U38,E$4)),LARGE(Resultat!$G38:$U38,E$4),0)</f>
        <v>0</v>
      </c>
      <c r="F33" s="136">
        <f>IF(ISNUMBER(LARGE(Resultat!$G38:$U38,F$4)),LARGE(Resultat!$G38:$U38,F$4),0)</f>
        <v>0</v>
      </c>
      <c r="G33" s="136">
        <f>IF(ISNUMBER(LARGE(Resultat!$G38:$U38,G$4)),LARGE(Resultat!$G38:$U38,G$4),0)</f>
        <v>0</v>
      </c>
      <c r="H33" s="136">
        <f>IF(ISNUMBER(LARGE(Resultat!$G38:$U38,H$4)),LARGE(Resultat!$G38:$U38,H$4),0)</f>
        <v>0</v>
      </c>
      <c r="I33" s="136">
        <f>IF(ISNUMBER(LARGE(Resultat!$G38:$U38,I$4)),LARGE(Resultat!$G38:$U38,I$4),0)</f>
        <v>0</v>
      </c>
      <c r="J33" s="136">
        <f>IF(ISNUMBER(LARGE(Resultat!$G38:$U38,J$4)),LARGE(Resultat!$G38:$U38,J$4),0)</f>
        <v>0</v>
      </c>
      <c r="K33" s="136">
        <f>IF(ISNUMBER(LARGE(Resultat!$G38:$U38,K$4)),LARGE(Resultat!$G38:$U38,K$4),0)</f>
        <v>0</v>
      </c>
      <c r="L33" s="136">
        <f>IF(ISNUMBER(LARGE(Resultat!$G38:$U38,L$4)),LARGE(Resultat!$G38:$U38,L$4),0)</f>
        <v>0</v>
      </c>
      <c r="M33" s="136">
        <f>IF(ISNUMBER(LARGE(Resultat!$G38:$U38,M$4)),LARGE(Resultat!$G38:$U38,M$4),0)</f>
        <v>0</v>
      </c>
      <c r="N33" s="136">
        <f>IF(ISNUMBER(LARGE(Resultat!$G38:$U38,N$4)),LARGE(Resultat!$G38:$U38,N$4),0)</f>
        <v>0</v>
      </c>
      <c r="O33" s="136">
        <f>IF(ISNUMBER(LARGE(Resultat!$G38:$U38,O$4)),LARGE(Resultat!$G38:$U38,O$4),0)</f>
        <v>0</v>
      </c>
      <c r="P33" s="136">
        <f>IF(ISNUMBER(LARGE(Resultat!$G38:$U38,P$4)),LARGE(Resultat!$G38:$U38,P$4),0)</f>
        <v>0</v>
      </c>
      <c r="Q33" s="136">
        <f>IF(ISNUMBER(LARGE(Resultat!$G38:$U38,Q$4)),LARGE(Resultat!$G38:$U38,Q$4),0)</f>
        <v>0</v>
      </c>
    </row>
    <row r="34" spans="1:17" ht="12.75">
      <c r="A34" s="139"/>
      <c r="B34" s="136" t="str">
        <f>Resultat!A39</f>
        <v>Burud Espen</v>
      </c>
      <c r="C34" s="136">
        <f>IF(ISNUMBER(LARGE(Resultat!$G39:$U39,C$4)),LARGE(Resultat!$G39:$U39,C$4),0)</f>
        <v>0</v>
      </c>
      <c r="D34" s="136">
        <f>IF(ISNUMBER(LARGE(Resultat!$G39:$U39,D$4)),LARGE(Resultat!$G39:$U39,D$4),0)</f>
        <v>0</v>
      </c>
      <c r="E34" s="136">
        <f>IF(ISNUMBER(LARGE(Resultat!$G39:$U39,E$4)),LARGE(Resultat!$G39:$U39,E$4),0)</f>
        <v>0</v>
      </c>
      <c r="F34" s="136">
        <f>IF(ISNUMBER(LARGE(Resultat!$G39:$U39,F$4)),LARGE(Resultat!$G39:$U39,F$4),0)</f>
        <v>0</v>
      </c>
      <c r="G34" s="136">
        <f>IF(ISNUMBER(LARGE(Resultat!$G39:$U39,G$4)),LARGE(Resultat!$G39:$U39,G$4),0)</f>
        <v>0</v>
      </c>
      <c r="H34" s="136">
        <f>IF(ISNUMBER(LARGE(Resultat!$G39:$U39,H$4)),LARGE(Resultat!$G39:$U39,H$4),0)</f>
        <v>0</v>
      </c>
      <c r="I34" s="136">
        <f>IF(ISNUMBER(LARGE(Resultat!$G39:$U39,I$4)),LARGE(Resultat!$G39:$U39,I$4),0)</f>
        <v>0</v>
      </c>
      <c r="J34" s="136">
        <f>IF(ISNUMBER(LARGE(Resultat!$G39:$U39,J$4)),LARGE(Resultat!$G39:$U39,J$4),0)</f>
        <v>0</v>
      </c>
      <c r="K34" s="136">
        <f>IF(ISNUMBER(LARGE(Resultat!$G39:$U39,K$4)),LARGE(Resultat!$G39:$U39,K$4),0)</f>
        <v>0</v>
      </c>
      <c r="L34" s="136">
        <f>IF(ISNUMBER(LARGE(Resultat!$G39:$U39,L$4)),LARGE(Resultat!$G39:$U39,L$4),0)</f>
        <v>0</v>
      </c>
      <c r="M34" s="136">
        <f>IF(ISNUMBER(LARGE(Resultat!$G39:$U39,M$4)),LARGE(Resultat!$G39:$U39,M$4),0)</f>
        <v>0</v>
      </c>
      <c r="N34" s="136">
        <f>IF(ISNUMBER(LARGE(Resultat!$G39:$U39,N$4)),LARGE(Resultat!$G39:$U39,N$4),0)</f>
        <v>0</v>
      </c>
      <c r="O34" s="136">
        <f>IF(ISNUMBER(LARGE(Resultat!$G39:$U39,O$4)),LARGE(Resultat!$G39:$U39,O$4),0)</f>
        <v>0</v>
      </c>
      <c r="P34" s="136">
        <f>IF(ISNUMBER(LARGE(Resultat!$G39:$U39,P$4)),LARGE(Resultat!$G39:$U39,P$4),0)</f>
        <v>0</v>
      </c>
      <c r="Q34" s="136">
        <f>IF(ISNUMBER(LARGE(Resultat!$G39:$U39,Q$4)),LARGE(Resultat!$G39:$U39,Q$4),0)</f>
        <v>0</v>
      </c>
    </row>
    <row r="35" spans="1:17" ht="12.75">
      <c r="A35" s="139"/>
      <c r="B35" s="136" t="str">
        <f>Resultat!A40</f>
        <v>Danielsen Steinar</v>
      </c>
      <c r="C35" s="136">
        <f>IF(ISNUMBER(LARGE(Resultat!$G40:$U40,C$4)),LARGE(Resultat!$G40:$U40,C$4),0)</f>
        <v>0</v>
      </c>
      <c r="D35" s="136">
        <f>IF(ISNUMBER(LARGE(Resultat!$G40:$U40,D$4)),LARGE(Resultat!$G40:$U40,D$4),0)</f>
        <v>0</v>
      </c>
      <c r="E35" s="136">
        <f>IF(ISNUMBER(LARGE(Resultat!$G40:$U40,E$4)),LARGE(Resultat!$G40:$U40,E$4),0)</f>
        <v>0</v>
      </c>
      <c r="F35" s="136">
        <f>IF(ISNUMBER(LARGE(Resultat!$G40:$U40,F$4)),LARGE(Resultat!$G40:$U40,F$4),0)</f>
        <v>0</v>
      </c>
      <c r="G35" s="136">
        <f>IF(ISNUMBER(LARGE(Resultat!$G40:$U40,G$4)),LARGE(Resultat!$G40:$U40,G$4),0)</f>
        <v>0</v>
      </c>
      <c r="H35" s="136">
        <f>IF(ISNUMBER(LARGE(Resultat!$G40:$U40,H$4)),LARGE(Resultat!$G40:$U40,H$4),0)</f>
        <v>0</v>
      </c>
      <c r="I35" s="136">
        <f>IF(ISNUMBER(LARGE(Resultat!$G40:$U40,I$4)),LARGE(Resultat!$G40:$U40,I$4),0)</f>
        <v>0</v>
      </c>
      <c r="J35" s="136">
        <f>IF(ISNUMBER(LARGE(Resultat!$G40:$U40,J$4)),LARGE(Resultat!$G40:$U40,J$4),0)</f>
        <v>0</v>
      </c>
      <c r="K35" s="136">
        <f>IF(ISNUMBER(LARGE(Resultat!$G40:$U40,K$4)),LARGE(Resultat!$G40:$U40,K$4),0)</f>
        <v>0</v>
      </c>
      <c r="L35" s="136">
        <f>IF(ISNUMBER(LARGE(Resultat!$G40:$U40,L$4)),LARGE(Resultat!$G40:$U40,L$4),0)</f>
        <v>0</v>
      </c>
      <c r="M35" s="136">
        <f>IF(ISNUMBER(LARGE(Resultat!$G40:$U40,M$4)),LARGE(Resultat!$G40:$U40,M$4),0)</f>
        <v>0</v>
      </c>
      <c r="N35" s="136">
        <f>IF(ISNUMBER(LARGE(Resultat!$G40:$U40,N$4)),LARGE(Resultat!$G40:$U40,N$4),0)</f>
        <v>0</v>
      </c>
      <c r="O35" s="136">
        <f>IF(ISNUMBER(LARGE(Resultat!$G40:$U40,O$4)),LARGE(Resultat!$G40:$U40,O$4),0)</f>
        <v>0</v>
      </c>
      <c r="P35" s="136">
        <f>IF(ISNUMBER(LARGE(Resultat!$G40:$U40,P$4)),LARGE(Resultat!$G40:$U40,P$4),0)</f>
        <v>0</v>
      </c>
      <c r="Q35" s="136">
        <f>IF(ISNUMBER(LARGE(Resultat!$G40:$U40,Q$4)),LARGE(Resultat!$G40:$U40,Q$4),0)</f>
        <v>0</v>
      </c>
    </row>
    <row r="36" spans="1:17" ht="12.75">
      <c r="A36" s="139"/>
      <c r="B36" s="136" t="str">
        <f>Resultat!A41</f>
        <v>Dons Karsten</v>
      </c>
      <c r="C36" s="136">
        <f>IF(ISNUMBER(LARGE(Resultat!$G41:$U41,C$4)),LARGE(Resultat!$G41:$U41,C$4),0)</f>
        <v>0</v>
      </c>
      <c r="D36" s="136">
        <f>IF(ISNUMBER(LARGE(Resultat!$G41:$U41,D$4)),LARGE(Resultat!$G41:$U41,D$4),0)</f>
        <v>0</v>
      </c>
      <c r="E36" s="136">
        <f>IF(ISNUMBER(LARGE(Resultat!$G41:$U41,E$4)),LARGE(Resultat!$G41:$U41,E$4),0)</f>
        <v>0</v>
      </c>
      <c r="F36" s="136">
        <f>IF(ISNUMBER(LARGE(Resultat!$G41:$U41,F$4)),LARGE(Resultat!$G41:$U41,F$4),0)</f>
        <v>0</v>
      </c>
      <c r="G36" s="136">
        <f>IF(ISNUMBER(LARGE(Resultat!$G41:$U41,G$4)),LARGE(Resultat!$G41:$U41,G$4),0)</f>
        <v>0</v>
      </c>
      <c r="H36" s="136">
        <f>IF(ISNUMBER(LARGE(Resultat!$G41:$U41,H$4)),LARGE(Resultat!$G41:$U41,H$4),0)</f>
        <v>0</v>
      </c>
      <c r="I36" s="136">
        <f>IF(ISNUMBER(LARGE(Resultat!$G41:$U41,I$4)),LARGE(Resultat!$G41:$U41,I$4),0)</f>
        <v>0</v>
      </c>
      <c r="J36" s="136">
        <f>IF(ISNUMBER(LARGE(Resultat!$G41:$U41,J$4)),LARGE(Resultat!$G41:$U41,J$4),0)</f>
        <v>0</v>
      </c>
      <c r="K36" s="136">
        <f>IF(ISNUMBER(LARGE(Resultat!$G41:$U41,K$4)),LARGE(Resultat!$G41:$U41,K$4),0)</f>
        <v>0</v>
      </c>
      <c r="L36" s="136">
        <f>IF(ISNUMBER(LARGE(Resultat!$G41:$U41,L$4)),LARGE(Resultat!$G41:$U41,L$4),0)</f>
        <v>0</v>
      </c>
      <c r="M36" s="136">
        <f>IF(ISNUMBER(LARGE(Resultat!$G41:$U41,M$4)),LARGE(Resultat!$G41:$U41,M$4),0)</f>
        <v>0</v>
      </c>
      <c r="N36" s="136">
        <f>IF(ISNUMBER(LARGE(Resultat!$G41:$U41,N$4)),LARGE(Resultat!$G41:$U41,N$4),0)</f>
        <v>0</v>
      </c>
      <c r="O36" s="136">
        <f>IF(ISNUMBER(LARGE(Resultat!$G41:$U41,O$4)),LARGE(Resultat!$G41:$U41,O$4),0)</f>
        <v>0</v>
      </c>
      <c r="P36" s="136">
        <f>IF(ISNUMBER(LARGE(Resultat!$G41:$U41,P$4)),LARGE(Resultat!$G41:$U41,P$4),0)</f>
        <v>0</v>
      </c>
      <c r="Q36" s="136">
        <f>IF(ISNUMBER(LARGE(Resultat!$G41:$U41,Q$4)),LARGE(Resultat!$G41:$U41,Q$4),0)</f>
        <v>0</v>
      </c>
    </row>
    <row r="37" spans="1:17" ht="12.75">
      <c r="A37" s="139"/>
      <c r="B37" s="136" t="str">
        <f>Resultat!A42</f>
        <v>Edvardsen Rolf</v>
      </c>
      <c r="C37" s="136">
        <f>IF(ISNUMBER(LARGE(Resultat!$G42:$U42,C$4)),LARGE(Resultat!$G42:$U42,C$4),0)</f>
        <v>0</v>
      </c>
      <c r="D37" s="136">
        <f>IF(ISNUMBER(LARGE(Resultat!$G42:$U42,D$4)),LARGE(Resultat!$G42:$U42,D$4),0)</f>
        <v>0</v>
      </c>
      <c r="E37" s="136">
        <f>IF(ISNUMBER(LARGE(Resultat!$G42:$U42,E$4)),LARGE(Resultat!$G42:$U42,E$4),0)</f>
        <v>0</v>
      </c>
      <c r="F37" s="136">
        <f>IF(ISNUMBER(LARGE(Resultat!$G42:$U42,F$4)),LARGE(Resultat!$G42:$U42,F$4),0)</f>
        <v>0</v>
      </c>
      <c r="G37" s="136">
        <f>IF(ISNUMBER(LARGE(Resultat!$G42:$U42,G$4)),LARGE(Resultat!$G42:$U42,G$4),0)</f>
        <v>0</v>
      </c>
      <c r="H37" s="136">
        <f>IF(ISNUMBER(LARGE(Resultat!$G42:$U42,H$4)),LARGE(Resultat!$G42:$U42,H$4),0)</f>
        <v>0</v>
      </c>
      <c r="I37" s="136">
        <f>IF(ISNUMBER(LARGE(Resultat!$G42:$U42,I$4)),LARGE(Resultat!$G42:$U42,I$4),0)</f>
        <v>0</v>
      </c>
      <c r="J37" s="136">
        <f>IF(ISNUMBER(LARGE(Resultat!$G42:$U42,J$4)),LARGE(Resultat!$G42:$U42,J$4),0)</f>
        <v>0</v>
      </c>
      <c r="K37" s="136">
        <f>IF(ISNUMBER(LARGE(Resultat!$G42:$U42,K$4)),LARGE(Resultat!$G42:$U42,K$4),0)</f>
        <v>0</v>
      </c>
      <c r="L37" s="136">
        <f>IF(ISNUMBER(LARGE(Resultat!$G42:$U42,L$4)),LARGE(Resultat!$G42:$U42,L$4),0)</f>
        <v>0</v>
      </c>
      <c r="M37" s="136">
        <f>IF(ISNUMBER(LARGE(Resultat!$G42:$U42,M$4)),LARGE(Resultat!$G42:$U42,M$4),0)</f>
        <v>0</v>
      </c>
      <c r="N37" s="136">
        <f>IF(ISNUMBER(LARGE(Resultat!$G42:$U42,N$4)),LARGE(Resultat!$G42:$U42,N$4),0)</f>
        <v>0</v>
      </c>
      <c r="O37" s="136">
        <f>IF(ISNUMBER(LARGE(Resultat!$G42:$U42,O$4)),LARGE(Resultat!$G42:$U42,O$4),0)</f>
        <v>0</v>
      </c>
      <c r="P37" s="136">
        <f>IF(ISNUMBER(LARGE(Resultat!$G42:$U42,P$4)),LARGE(Resultat!$G42:$U42,P$4),0)</f>
        <v>0</v>
      </c>
      <c r="Q37" s="136">
        <f>IF(ISNUMBER(LARGE(Resultat!$G42:$U42,Q$4)),LARGE(Resultat!$G42:$U42,Q$4),0)</f>
        <v>0</v>
      </c>
    </row>
    <row r="38" spans="1:17" ht="12.75">
      <c r="A38" s="139"/>
      <c r="B38" s="136" t="str">
        <f>Resultat!A43</f>
        <v>Fahlstrøm Kristian</v>
      </c>
      <c r="C38" s="136">
        <f>IF(ISNUMBER(LARGE(Resultat!$G43:$U43,C$4)),LARGE(Resultat!$G43:$U43,C$4),0)</f>
        <v>0</v>
      </c>
      <c r="D38" s="136">
        <f>IF(ISNUMBER(LARGE(Resultat!$G43:$U43,D$4)),LARGE(Resultat!$G43:$U43,D$4),0)</f>
        <v>0</v>
      </c>
      <c r="E38" s="136">
        <f>IF(ISNUMBER(LARGE(Resultat!$G43:$U43,E$4)),LARGE(Resultat!$G43:$U43,E$4),0)</f>
        <v>0</v>
      </c>
      <c r="F38" s="136">
        <f>IF(ISNUMBER(LARGE(Resultat!$G43:$U43,F$4)),LARGE(Resultat!$G43:$U43,F$4),0)</f>
        <v>0</v>
      </c>
      <c r="G38" s="136">
        <f>IF(ISNUMBER(LARGE(Resultat!$G43:$U43,G$4)),LARGE(Resultat!$G43:$U43,G$4),0)</f>
        <v>0</v>
      </c>
      <c r="H38" s="136">
        <f>IF(ISNUMBER(LARGE(Resultat!$G43:$U43,H$4)),LARGE(Resultat!$G43:$U43,H$4),0)</f>
        <v>0</v>
      </c>
      <c r="I38" s="136">
        <f>IF(ISNUMBER(LARGE(Resultat!$G43:$U43,I$4)),LARGE(Resultat!$G43:$U43,I$4),0)</f>
        <v>0</v>
      </c>
      <c r="J38" s="136">
        <f>IF(ISNUMBER(LARGE(Resultat!$G43:$U43,J$4)),LARGE(Resultat!$G43:$U43,J$4),0)</f>
        <v>0</v>
      </c>
      <c r="K38" s="136">
        <f>IF(ISNUMBER(LARGE(Resultat!$G43:$U43,K$4)),LARGE(Resultat!$G43:$U43,K$4),0)</f>
        <v>0</v>
      </c>
      <c r="L38" s="136">
        <f>IF(ISNUMBER(LARGE(Resultat!$G43:$U43,L$4)),LARGE(Resultat!$G43:$U43,L$4),0)</f>
        <v>0</v>
      </c>
      <c r="M38" s="136">
        <f>IF(ISNUMBER(LARGE(Resultat!$G43:$U43,M$4)),LARGE(Resultat!$G43:$U43,M$4),0)</f>
        <v>0</v>
      </c>
      <c r="N38" s="136">
        <f>IF(ISNUMBER(LARGE(Resultat!$G43:$U43,N$4)),LARGE(Resultat!$G43:$U43,N$4),0)</f>
        <v>0</v>
      </c>
      <c r="O38" s="136">
        <f>IF(ISNUMBER(LARGE(Resultat!$G43:$U43,O$4)),LARGE(Resultat!$G43:$U43,O$4),0)</f>
        <v>0</v>
      </c>
      <c r="P38" s="136">
        <f>IF(ISNUMBER(LARGE(Resultat!$G43:$U43,P$4)),LARGE(Resultat!$G43:$U43,P$4),0)</f>
        <v>0</v>
      </c>
      <c r="Q38" s="136">
        <f>IF(ISNUMBER(LARGE(Resultat!$G43:$U43,Q$4)),LARGE(Resultat!$G43:$U43,Q$4),0)</f>
        <v>0</v>
      </c>
    </row>
    <row r="39" spans="1:17" ht="12.75">
      <c r="A39" s="139"/>
      <c r="B39" s="136" t="str">
        <f>Resultat!A44</f>
        <v>Fiva Jan Harald</v>
      </c>
      <c r="C39" s="136">
        <f>IF(ISNUMBER(LARGE(Resultat!$G44:$U44,C$4)),LARGE(Resultat!$G44:$U44,C$4),0)</f>
        <v>0</v>
      </c>
      <c r="D39" s="136">
        <f>IF(ISNUMBER(LARGE(Resultat!$G44:$U44,D$4)),LARGE(Resultat!$G44:$U44,D$4),0)</f>
        <v>0</v>
      </c>
      <c r="E39" s="136">
        <f>IF(ISNUMBER(LARGE(Resultat!$G44:$U44,E$4)),LARGE(Resultat!$G44:$U44,E$4),0)</f>
        <v>0</v>
      </c>
      <c r="F39" s="136">
        <f>IF(ISNUMBER(LARGE(Resultat!$G44:$U44,F$4)),LARGE(Resultat!$G44:$U44,F$4),0)</f>
        <v>0</v>
      </c>
      <c r="G39" s="136">
        <f>IF(ISNUMBER(LARGE(Resultat!$G44:$U44,G$4)),LARGE(Resultat!$G44:$U44,G$4),0)</f>
        <v>0</v>
      </c>
      <c r="H39" s="136">
        <f>IF(ISNUMBER(LARGE(Resultat!$G44:$U44,H$4)),LARGE(Resultat!$G44:$U44,H$4),0)</f>
        <v>0</v>
      </c>
      <c r="I39" s="136">
        <f>IF(ISNUMBER(LARGE(Resultat!$G44:$U44,I$4)),LARGE(Resultat!$G44:$U44,I$4),0)</f>
        <v>0</v>
      </c>
      <c r="J39" s="136">
        <f>IF(ISNUMBER(LARGE(Resultat!$G44:$U44,J$4)),LARGE(Resultat!$G44:$U44,J$4),0)</f>
        <v>0</v>
      </c>
      <c r="K39" s="136">
        <f>IF(ISNUMBER(LARGE(Resultat!$G44:$U44,K$4)),LARGE(Resultat!$G44:$U44,K$4),0)</f>
        <v>0</v>
      </c>
      <c r="L39" s="136">
        <f>IF(ISNUMBER(LARGE(Resultat!$G44:$U44,L$4)),LARGE(Resultat!$G44:$U44,L$4),0)</f>
        <v>0</v>
      </c>
      <c r="M39" s="136">
        <f>IF(ISNUMBER(LARGE(Resultat!$G44:$U44,M$4)),LARGE(Resultat!$G44:$U44,M$4),0)</f>
        <v>0</v>
      </c>
      <c r="N39" s="136">
        <f>IF(ISNUMBER(LARGE(Resultat!$G44:$U44,N$4)),LARGE(Resultat!$G44:$U44,N$4),0)</f>
        <v>0</v>
      </c>
      <c r="O39" s="136">
        <f>IF(ISNUMBER(LARGE(Resultat!$G44:$U44,O$4)),LARGE(Resultat!$G44:$U44,O$4),0)</f>
        <v>0</v>
      </c>
      <c r="P39" s="136">
        <f>IF(ISNUMBER(LARGE(Resultat!$G44:$U44,P$4)),LARGE(Resultat!$G44:$U44,P$4),0)</f>
        <v>0</v>
      </c>
      <c r="Q39" s="136">
        <f>IF(ISNUMBER(LARGE(Resultat!$G44:$U44,Q$4)),LARGE(Resultat!$G44:$U44,Q$4),0)</f>
        <v>0</v>
      </c>
    </row>
    <row r="40" spans="1:17" ht="12.75">
      <c r="A40" s="139"/>
      <c r="B40" s="136" t="str">
        <f>Resultat!A45</f>
        <v>Fjellvang S. Ole Hans</v>
      </c>
      <c r="C40" s="136">
        <f>IF(ISNUMBER(LARGE(Resultat!$G45:$U45,C$4)),LARGE(Resultat!$G45:$U45,C$4),0)</f>
        <v>0</v>
      </c>
      <c r="D40" s="136">
        <f>IF(ISNUMBER(LARGE(Resultat!$G45:$U45,D$4)),LARGE(Resultat!$G45:$U45,D$4),0)</f>
        <v>0</v>
      </c>
      <c r="E40" s="136">
        <f>IF(ISNUMBER(LARGE(Resultat!$G45:$U45,E$4)),LARGE(Resultat!$G45:$U45,E$4),0)</f>
        <v>0</v>
      </c>
      <c r="F40" s="136">
        <f>IF(ISNUMBER(LARGE(Resultat!$G45:$U45,F$4)),LARGE(Resultat!$G45:$U45,F$4),0)</f>
        <v>0</v>
      </c>
      <c r="G40" s="136">
        <f>IF(ISNUMBER(LARGE(Resultat!$G45:$U45,G$4)),LARGE(Resultat!$G45:$U45,G$4),0)</f>
        <v>0</v>
      </c>
      <c r="H40" s="136">
        <f>IF(ISNUMBER(LARGE(Resultat!$G45:$U45,H$4)),LARGE(Resultat!$G45:$U45,H$4),0)</f>
        <v>0</v>
      </c>
      <c r="I40" s="136">
        <f>IF(ISNUMBER(LARGE(Resultat!$G45:$U45,I$4)),LARGE(Resultat!$G45:$U45,I$4),0)</f>
        <v>0</v>
      </c>
      <c r="J40" s="136">
        <f>IF(ISNUMBER(LARGE(Resultat!$G45:$U45,J$4)),LARGE(Resultat!$G45:$U45,J$4),0)</f>
        <v>0</v>
      </c>
      <c r="K40" s="136">
        <f>IF(ISNUMBER(LARGE(Resultat!$G45:$U45,K$4)),LARGE(Resultat!$G45:$U45,K$4),0)</f>
        <v>0</v>
      </c>
      <c r="L40" s="136">
        <f>IF(ISNUMBER(LARGE(Resultat!$G45:$U45,L$4)),LARGE(Resultat!$G45:$U45,L$4),0)</f>
        <v>0</v>
      </c>
      <c r="M40" s="136">
        <f>IF(ISNUMBER(LARGE(Resultat!$G45:$U45,M$4)),LARGE(Resultat!$G45:$U45,M$4),0)</f>
        <v>0</v>
      </c>
      <c r="N40" s="136">
        <f>IF(ISNUMBER(LARGE(Resultat!$G45:$U45,N$4)),LARGE(Resultat!$G45:$U45,N$4),0)</f>
        <v>0</v>
      </c>
      <c r="O40" s="136">
        <f>IF(ISNUMBER(LARGE(Resultat!$G45:$U45,O$4)),LARGE(Resultat!$G45:$U45,O$4),0)</f>
        <v>0</v>
      </c>
      <c r="P40" s="136">
        <f>IF(ISNUMBER(LARGE(Resultat!$G45:$U45,P$4)),LARGE(Resultat!$G45:$U45,P$4),0)</f>
        <v>0</v>
      </c>
      <c r="Q40" s="136">
        <f>IF(ISNUMBER(LARGE(Resultat!$G45:$U45,Q$4)),LARGE(Resultat!$G45:$U45,Q$4),0)</f>
        <v>0</v>
      </c>
    </row>
    <row r="41" spans="1:17" ht="12.75">
      <c r="A41" s="139"/>
      <c r="B41" s="136" t="str">
        <f>Resultat!A46</f>
        <v>Grandalen Bjarne</v>
      </c>
      <c r="C41" s="136">
        <f>IF(ISNUMBER(LARGE(Resultat!$G46:$U46,C$4)),LARGE(Resultat!$G46:$U46,C$4),0)</f>
        <v>0</v>
      </c>
      <c r="D41" s="136">
        <f>IF(ISNUMBER(LARGE(Resultat!$G46:$U46,D$4)),LARGE(Resultat!$G46:$U46,D$4),0)</f>
        <v>0</v>
      </c>
      <c r="E41" s="136">
        <f>IF(ISNUMBER(LARGE(Resultat!$G46:$U46,E$4)),LARGE(Resultat!$G46:$U46,E$4),0)</f>
        <v>0</v>
      </c>
      <c r="F41" s="136">
        <f>IF(ISNUMBER(LARGE(Resultat!$G46:$U46,F$4)),LARGE(Resultat!$G46:$U46,F$4),0)</f>
        <v>0</v>
      </c>
      <c r="G41" s="136">
        <f>IF(ISNUMBER(LARGE(Resultat!$G46:$U46,G$4)),LARGE(Resultat!$G46:$U46,G$4),0)</f>
        <v>0</v>
      </c>
      <c r="H41" s="136">
        <f>IF(ISNUMBER(LARGE(Resultat!$G46:$U46,H$4)),LARGE(Resultat!$G46:$U46,H$4),0)</f>
        <v>0</v>
      </c>
      <c r="I41" s="136">
        <f>IF(ISNUMBER(LARGE(Resultat!$G46:$U46,I$4)),LARGE(Resultat!$G46:$U46,I$4),0)</f>
        <v>0</v>
      </c>
      <c r="J41" s="136">
        <f>IF(ISNUMBER(LARGE(Resultat!$G46:$U46,J$4)),LARGE(Resultat!$G46:$U46,J$4),0)</f>
        <v>0</v>
      </c>
      <c r="K41" s="136">
        <f>IF(ISNUMBER(LARGE(Resultat!$G46:$U46,K$4)),LARGE(Resultat!$G46:$U46,K$4),0)</f>
        <v>0</v>
      </c>
      <c r="L41" s="136">
        <f>IF(ISNUMBER(LARGE(Resultat!$G46:$U46,L$4)),LARGE(Resultat!$G46:$U46,L$4),0)</f>
        <v>0</v>
      </c>
      <c r="M41" s="136">
        <f>IF(ISNUMBER(LARGE(Resultat!$G46:$U46,M$4)),LARGE(Resultat!$G46:$U46,M$4),0)</f>
        <v>0</v>
      </c>
      <c r="N41" s="136">
        <f>IF(ISNUMBER(LARGE(Resultat!$G46:$U46,N$4)),LARGE(Resultat!$G46:$U46,N$4),0)</f>
        <v>0</v>
      </c>
      <c r="O41" s="136">
        <f>IF(ISNUMBER(LARGE(Resultat!$G46:$U46,O$4)),LARGE(Resultat!$G46:$U46,O$4),0)</f>
        <v>0</v>
      </c>
      <c r="P41" s="136">
        <f>IF(ISNUMBER(LARGE(Resultat!$G46:$U46,P$4)),LARGE(Resultat!$G46:$U46,P$4),0)</f>
        <v>0</v>
      </c>
      <c r="Q41" s="136">
        <f>IF(ISNUMBER(LARGE(Resultat!$G46:$U46,Q$4)),LARGE(Resultat!$G46:$U46,Q$4),0)</f>
        <v>0</v>
      </c>
    </row>
    <row r="42" spans="1:17" ht="12.75">
      <c r="A42" s="139"/>
      <c r="B42" s="136" t="str">
        <f>Resultat!A47</f>
        <v>Hamre Andris</v>
      </c>
      <c r="C42" s="136">
        <f>IF(ISNUMBER(LARGE(Resultat!$G47:$U47,C$4)),LARGE(Resultat!$G47:$U47,C$4),0)</f>
        <v>0</v>
      </c>
      <c r="D42" s="136">
        <f>IF(ISNUMBER(LARGE(Resultat!$G47:$U47,D$4)),LARGE(Resultat!$G47:$U47,D$4),0)</f>
        <v>0</v>
      </c>
      <c r="E42" s="136">
        <f>IF(ISNUMBER(LARGE(Resultat!$G47:$U47,E$4)),LARGE(Resultat!$G47:$U47,E$4),0)</f>
        <v>0</v>
      </c>
      <c r="F42" s="136">
        <f>IF(ISNUMBER(LARGE(Resultat!$G47:$U47,F$4)),LARGE(Resultat!$G47:$U47,F$4),0)</f>
        <v>0</v>
      </c>
      <c r="G42" s="136">
        <f>IF(ISNUMBER(LARGE(Resultat!$G47:$U47,G$4)),LARGE(Resultat!$G47:$U47,G$4),0)</f>
        <v>0</v>
      </c>
      <c r="H42" s="136">
        <f>IF(ISNUMBER(LARGE(Resultat!$G47:$U47,H$4)),LARGE(Resultat!$G47:$U47,H$4),0)</f>
        <v>0</v>
      </c>
      <c r="I42" s="136">
        <f>IF(ISNUMBER(LARGE(Resultat!$G47:$U47,I$4)),LARGE(Resultat!$G47:$U47,I$4),0)</f>
        <v>0</v>
      </c>
      <c r="J42" s="136">
        <f>IF(ISNUMBER(LARGE(Resultat!$G47:$U47,J$4)),LARGE(Resultat!$G47:$U47,J$4),0)</f>
        <v>0</v>
      </c>
      <c r="K42" s="136">
        <f>IF(ISNUMBER(LARGE(Resultat!$G47:$U47,K$4)),LARGE(Resultat!$G47:$U47,K$4),0)</f>
        <v>0</v>
      </c>
      <c r="L42" s="136">
        <f>IF(ISNUMBER(LARGE(Resultat!$G47:$U47,L$4)),LARGE(Resultat!$G47:$U47,L$4),0)</f>
        <v>0</v>
      </c>
      <c r="M42" s="136">
        <f>IF(ISNUMBER(LARGE(Resultat!$G47:$U47,M$4)),LARGE(Resultat!$G47:$U47,M$4),0)</f>
        <v>0</v>
      </c>
      <c r="N42" s="136">
        <f>IF(ISNUMBER(LARGE(Resultat!$G47:$U47,N$4)),LARGE(Resultat!$G47:$U47,N$4),0)</f>
        <v>0</v>
      </c>
      <c r="O42" s="136">
        <f>IF(ISNUMBER(LARGE(Resultat!$G47:$U47,O$4)),LARGE(Resultat!$G47:$U47,O$4),0)</f>
        <v>0</v>
      </c>
      <c r="P42" s="136">
        <f>IF(ISNUMBER(LARGE(Resultat!$G47:$U47,P$4)),LARGE(Resultat!$G47:$U47,P$4),0)</f>
        <v>0</v>
      </c>
      <c r="Q42" s="136">
        <f>IF(ISNUMBER(LARGE(Resultat!$G47:$U47,Q$4)),LARGE(Resultat!$G47:$U47,Q$4),0)</f>
        <v>0</v>
      </c>
    </row>
    <row r="43" spans="1:17" ht="12.75">
      <c r="A43" s="139"/>
      <c r="B43" s="136" t="str">
        <f>Resultat!A48</f>
        <v>Hauge Oddvar</v>
      </c>
      <c r="C43" s="136">
        <f>IF(ISNUMBER(LARGE(Resultat!$G48:$U48,C$4)),LARGE(Resultat!$G48:$U48,C$4),0)</f>
        <v>0</v>
      </c>
      <c r="D43" s="136">
        <f>IF(ISNUMBER(LARGE(Resultat!$G48:$U48,D$4)),LARGE(Resultat!$G48:$U48,D$4),0)</f>
        <v>0</v>
      </c>
      <c r="E43" s="136">
        <f>IF(ISNUMBER(LARGE(Resultat!$G48:$U48,E$4)),LARGE(Resultat!$G48:$U48,E$4),0)</f>
        <v>0</v>
      </c>
      <c r="F43" s="136">
        <f>IF(ISNUMBER(LARGE(Resultat!$G48:$U48,F$4)),LARGE(Resultat!$G48:$U48,F$4),0)</f>
        <v>0</v>
      </c>
      <c r="G43" s="136">
        <f>IF(ISNUMBER(LARGE(Resultat!$G48:$U48,G$4)),LARGE(Resultat!$G48:$U48,G$4),0)</f>
        <v>0</v>
      </c>
      <c r="H43" s="136">
        <f>IF(ISNUMBER(LARGE(Resultat!$G48:$U48,H$4)),LARGE(Resultat!$G48:$U48,H$4),0)</f>
        <v>0</v>
      </c>
      <c r="I43" s="136">
        <f>IF(ISNUMBER(LARGE(Resultat!$G48:$U48,I$4)),LARGE(Resultat!$G48:$U48,I$4),0)</f>
        <v>0</v>
      </c>
      <c r="J43" s="136">
        <f>IF(ISNUMBER(LARGE(Resultat!$G48:$U48,J$4)),LARGE(Resultat!$G48:$U48,J$4),0)</f>
        <v>0</v>
      </c>
      <c r="K43" s="136">
        <f>IF(ISNUMBER(LARGE(Resultat!$G48:$U48,K$4)),LARGE(Resultat!$G48:$U48,K$4),0)</f>
        <v>0</v>
      </c>
      <c r="L43" s="136">
        <f>IF(ISNUMBER(LARGE(Resultat!$G48:$U48,L$4)),LARGE(Resultat!$G48:$U48,L$4),0)</f>
        <v>0</v>
      </c>
      <c r="M43" s="136">
        <f>IF(ISNUMBER(LARGE(Resultat!$G48:$U48,M$4)),LARGE(Resultat!$G48:$U48,M$4),0)</f>
        <v>0</v>
      </c>
      <c r="N43" s="136">
        <f>IF(ISNUMBER(LARGE(Resultat!$G48:$U48,N$4)),LARGE(Resultat!$G48:$U48,N$4),0)</f>
        <v>0</v>
      </c>
      <c r="O43" s="136">
        <f>IF(ISNUMBER(LARGE(Resultat!$G48:$U48,O$4)),LARGE(Resultat!$G48:$U48,O$4),0)</f>
        <v>0</v>
      </c>
      <c r="P43" s="136">
        <f>IF(ISNUMBER(LARGE(Resultat!$G48:$U48,P$4)),LARGE(Resultat!$G48:$U48,P$4),0)</f>
        <v>0</v>
      </c>
      <c r="Q43" s="136">
        <f>IF(ISNUMBER(LARGE(Resultat!$G48:$U48,Q$4)),LARGE(Resultat!$G48:$U48,Q$4),0)</f>
        <v>0</v>
      </c>
    </row>
    <row r="44" spans="1:17" ht="12.75">
      <c r="A44" s="139"/>
      <c r="B44" s="136" t="str">
        <f>Resultat!A49</f>
        <v>Heimdal A Eline</v>
      </c>
      <c r="C44" s="136">
        <f>IF(ISNUMBER(LARGE(Resultat!$G49:$U49,C$4)),LARGE(Resultat!$G49:$U49,C$4),0)</f>
        <v>0</v>
      </c>
      <c r="D44" s="136">
        <f>IF(ISNUMBER(LARGE(Resultat!$G49:$U49,D$4)),LARGE(Resultat!$G49:$U49,D$4),0)</f>
        <v>0</v>
      </c>
      <c r="E44" s="136">
        <f>IF(ISNUMBER(LARGE(Resultat!$G49:$U49,E$4)),LARGE(Resultat!$G49:$U49,E$4),0)</f>
        <v>0</v>
      </c>
      <c r="F44" s="136">
        <f>IF(ISNUMBER(LARGE(Resultat!$G49:$U49,F$4)),LARGE(Resultat!$G49:$U49,F$4),0)</f>
        <v>0</v>
      </c>
      <c r="G44" s="136">
        <f>IF(ISNUMBER(LARGE(Resultat!$G49:$U49,G$4)),LARGE(Resultat!$G49:$U49,G$4),0)</f>
        <v>0</v>
      </c>
      <c r="H44" s="136">
        <f>IF(ISNUMBER(LARGE(Resultat!$G49:$U49,H$4)),LARGE(Resultat!$G49:$U49,H$4),0)</f>
        <v>0</v>
      </c>
      <c r="I44" s="136">
        <f>IF(ISNUMBER(LARGE(Resultat!$G49:$U49,I$4)),LARGE(Resultat!$G49:$U49,I$4),0)</f>
        <v>0</v>
      </c>
      <c r="J44" s="136">
        <f>IF(ISNUMBER(LARGE(Resultat!$G49:$U49,J$4)),LARGE(Resultat!$G49:$U49,J$4),0)</f>
        <v>0</v>
      </c>
      <c r="K44" s="136">
        <f>IF(ISNUMBER(LARGE(Resultat!$G49:$U49,K$4)),LARGE(Resultat!$G49:$U49,K$4),0)</f>
        <v>0</v>
      </c>
      <c r="L44" s="136">
        <f>IF(ISNUMBER(LARGE(Resultat!$G49:$U49,L$4)),LARGE(Resultat!$G49:$U49,L$4),0)</f>
        <v>0</v>
      </c>
      <c r="M44" s="136">
        <f>IF(ISNUMBER(LARGE(Resultat!$G49:$U49,M$4)),LARGE(Resultat!$G49:$U49,M$4),0)</f>
        <v>0</v>
      </c>
      <c r="N44" s="136">
        <f>IF(ISNUMBER(LARGE(Resultat!$G49:$U49,N$4)),LARGE(Resultat!$G49:$U49,N$4),0)</f>
        <v>0</v>
      </c>
      <c r="O44" s="136">
        <f>IF(ISNUMBER(LARGE(Resultat!$G49:$U49,O$4)),LARGE(Resultat!$G49:$U49,O$4),0)</f>
        <v>0</v>
      </c>
      <c r="P44" s="136">
        <f>IF(ISNUMBER(LARGE(Resultat!$G49:$U49,P$4)),LARGE(Resultat!$G49:$U49,P$4),0)</f>
        <v>0</v>
      </c>
      <c r="Q44" s="136">
        <f>IF(ISNUMBER(LARGE(Resultat!$G49:$U49,Q$4)),LARGE(Resultat!$G49:$U49,Q$4),0)</f>
        <v>0</v>
      </c>
    </row>
    <row r="45" spans="1:17" ht="12.75">
      <c r="A45" s="139"/>
      <c r="B45" s="136" t="str">
        <f>Resultat!A50</f>
        <v>Heimdal Frøydis</v>
      </c>
      <c r="C45" s="136">
        <f>IF(ISNUMBER(LARGE(Resultat!$G50:$U50,C$4)),LARGE(Resultat!$G50:$U50,C$4),0)</f>
        <v>0</v>
      </c>
      <c r="D45" s="136">
        <f>IF(ISNUMBER(LARGE(Resultat!$G50:$U50,D$4)),LARGE(Resultat!$G50:$U50,D$4),0)</f>
        <v>0</v>
      </c>
      <c r="E45" s="136">
        <f>IF(ISNUMBER(LARGE(Resultat!$G50:$U50,E$4)),LARGE(Resultat!$G50:$U50,E$4),0)</f>
        <v>0</v>
      </c>
      <c r="F45" s="136">
        <f>IF(ISNUMBER(LARGE(Resultat!$G50:$U50,F$4)),LARGE(Resultat!$G50:$U50,F$4),0)</f>
        <v>0</v>
      </c>
      <c r="G45" s="136">
        <f>IF(ISNUMBER(LARGE(Resultat!$G50:$U50,G$4)),LARGE(Resultat!$G50:$U50,G$4),0)</f>
        <v>0</v>
      </c>
      <c r="H45" s="136">
        <f>IF(ISNUMBER(LARGE(Resultat!$G50:$U50,H$4)),LARGE(Resultat!$G50:$U50,H$4),0)</f>
        <v>0</v>
      </c>
      <c r="I45" s="136">
        <f>IF(ISNUMBER(LARGE(Resultat!$G50:$U50,I$4)),LARGE(Resultat!$G50:$U50,I$4),0)</f>
        <v>0</v>
      </c>
      <c r="J45" s="136">
        <f>IF(ISNUMBER(LARGE(Resultat!$G50:$U50,J$4)),LARGE(Resultat!$G50:$U50,J$4),0)</f>
        <v>0</v>
      </c>
      <c r="K45" s="136">
        <f>IF(ISNUMBER(LARGE(Resultat!$G50:$U50,K$4)),LARGE(Resultat!$G50:$U50,K$4),0)</f>
        <v>0</v>
      </c>
      <c r="L45" s="136">
        <f>IF(ISNUMBER(LARGE(Resultat!$G50:$U50,L$4)),LARGE(Resultat!$G50:$U50,L$4),0)</f>
        <v>0</v>
      </c>
      <c r="M45" s="136">
        <f>IF(ISNUMBER(LARGE(Resultat!$G50:$U50,M$4)),LARGE(Resultat!$G50:$U50,M$4),0)</f>
        <v>0</v>
      </c>
      <c r="N45" s="136">
        <f>IF(ISNUMBER(LARGE(Resultat!$G50:$U50,N$4)),LARGE(Resultat!$G50:$U50,N$4),0)</f>
        <v>0</v>
      </c>
      <c r="O45" s="136">
        <f>IF(ISNUMBER(LARGE(Resultat!$G50:$U50,O$4)),LARGE(Resultat!$G50:$U50,O$4),0)</f>
        <v>0</v>
      </c>
      <c r="P45" s="136">
        <f>IF(ISNUMBER(LARGE(Resultat!$G50:$U50,P$4)),LARGE(Resultat!$G50:$U50,P$4),0)</f>
        <v>0</v>
      </c>
      <c r="Q45" s="136">
        <f>IF(ISNUMBER(LARGE(Resultat!$G50:$U50,Q$4)),LARGE(Resultat!$G50:$U50,Q$4),0)</f>
        <v>0</v>
      </c>
    </row>
    <row r="46" spans="1:17" ht="12.75">
      <c r="A46" s="139"/>
      <c r="B46" s="136" t="str">
        <f>Resultat!A51</f>
        <v>Henden Gunnar Trældal</v>
      </c>
      <c r="C46" s="136">
        <f>IF(ISNUMBER(LARGE(Resultat!$G51:$U51,C$4)),LARGE(Resultat!$G51:$U51,C$4),0)</f>
        <v>0</v>
      </c>
      <c r="D46" s="136">
        <f>IF(ISNUMBER(LARGE(Resultat!$G51:$U51,D$4)),LARGE(Resultat!$G51:$U51,D$4),0)</f>
        <v>0</v>
      </c>
      <c r="E46" s="136">
        <f>IF(ISNUMBER(LARGE(Resultat!$G51:$U51,E$4)),LARGE(Resultat!$G51:$U51,E$4),0)</f>
        <v>0</v>
      </c>
      <c r="F46" s="136">
        <f>IF(ISNUMBER(LARGE(Resultat!$G51:$U51,F$4)),LARGE(Resultat!$G51:$U51,F$4),0)</f>
        <v>0</v>
      </c>
      <c r="G46" s="136">
        <f>IF(ISNUMBER(LARGE(Resultat!$G51:$U51,G$4)),LARGE(Resultat!$G51:$U51,G$4),0)</f>
        <v>0</v>
      </c>
      <c r="H46" s="136">
        <f>IF(ISNUMBER(LARGE(Resultat!$G51:$U51,H$4)),LARGE(Resultat!$G51:$U51,H$4),0)</f>
        <v>0</v>
      </c>
      <c r="I46" s="136">
        <f>IF(ISNUMBER(LARGE(Resultat!$G51:$U51,I$4)),LARGE(Resultat!$G51:$U51,I$4),0)</f>
        <v>0</v>
      </c>
      <c r="J46" s="136">
        <f>IF(ISNUMBER(LARGE(Resultat!$G51:$U51,J$4)),LARGE(Resultat!$G51:$U51,J$4),0)</f>
        <v>0</v>
      </c>
      <c r="K46" s="136">
        <f>IF(ISNUMBER(LARGE(Resultat!$G51:$U51,K$4)),LARGE(Resultat!$G51:$U51,K$4),0)</f>
        <v>0</v>
      </c>
      <c r="L46" s="136">
        <f>IF(ISNUMBER(LARGE(Resultat!$G51:$U51,L$4)),LARGE(Resultat!$G51:$U51,L$4),0)</f>
        <v>0</v>
      </c>
      <c r="M46" s="136">
        <f>IF(ISNUMBER(LARGE(Resultat!$G51:$U51,M$4)),LARGE(Resultat!$G51:$U51,M$4),0)</f>
        <v>0</v>
      </c>
      <c r="N46" s="136">
        <f>IF(ISNUMBER(LARGE(Resultat!$G51:$U51,N$4)),LARGE(Resultat!$G51:$U51,N$4),0)</f>
        <v>0</v>
      </c>
      <c r="O46" s="136">
        <f>IF(ISNUMBER(LARGE(Resultat!$G51:$U51,O$4)),LARGE(Resultat!$G51:$U51,O$4),0)</f>
        <v>0</v>
      </c>
      <c r="P46" s="136">
        <f>IF(ISNUMBER(LARGE(Resultat!$G51:$U51,P$4)),LARGE(Resultat!$G51:$U51,P$4),0)</f>
        <v>0</v>
      </c>
      <c r="Q46" s="136">
        <f>IF(ISNUMBER(LARGE(Resultat!$G51:$U51,Q$4)),LARGE(Resultat!$G51:$U51,Q$4),0)</f>
        <v>0</v>
      </c>
    </row>
    <row r="47" spans="1:17" ht="12.75">
      <c r="A47" s="139"/>
      <c r="B47" s="136" t="str">
        <f>Resultat!A52</f>
        <v>Herstad Torbjørn</v>
      </c>
      <c r="C47" s="136">
        <f>IF(ISNUMBER(LARGE(Resultat!$G52:$U52,C$4)),LARGE(Resultat!$G52:$U52,C$4),0)</f>
        <v>0</v>
      </c>
      <c r="D47" s="136">
        <f>IF(ISNUMBER(LARGE(Resultat!$G52:$U52,D$4)),LARGE(Resultat!$G52:$U52,D$4),0)</f>
        <v>0</v>
      </c>
      <c r="E47" s="136">
        <f>IF(ISNUMBER(LARGE(Resultat!$G52:$U52,E$4)),LARGE(Resultat!$G52:$U52,E$4),0)</f>
        <v>0</v>
      </c>
      <c r="F47" s="136">
        <f>IF(ISNUMBER(LARGE(Resultat!$G52:$U52,F$4)),LARGE(Resultat!$G52:$U52,F$4),0)</f>
        <v>0</v>
      </c>
      <c r="G47" s="136">
        <f>IF(ISNUMBER(LARGE(Resultat!$G52:$U52,G$4)),LARGE(Resultat!$G52:$U52,G$4),0)</f>
        <v>0</v>
      </c>
      <c r="H47" s="136">
        <f>IF(ISNUMBER(LARGE(Resultat!$G52:$U52,H$4)),LARGE(Resultat!$G52:$U52,H$4),0)</f>
        <v>0</v>
      </c>
      <c r="I47" s="136">
        <f>IF(ISNUMBER(LARGE(Resultat!$G52:$U52,I$4)),LARGE(Resultat!$G52:$U52,I$4),0)</f>
        <v>0</v>
      </c>
      <c r="J47" s="136">
        <f>IF(ISNUMBER(LARGE(Resultat!$G52:$U52,J$4)),LARGE(Resultat!$G52:$U52,J$4),0)</f>
        <v>0</v>
      </c>
      <c r="K47" s="136">
        <f>IF(ISNUMBER(LARGE(Resultat!$G52:$U52,K$4)),LARGE(Resultat!$G52:$U52,K$4),0)</f>
        <v>0</v>
      </c>
      <c r="L47" s="136">
        <f>IF(ISNUMBER(LARGE(Resultat!$G52:$U52,L$4)),LARGE(Resultat!$G52:$U52,L$4),0)</f>
        <v>0</v>
      </c>
      <c r="M47" s="136">
        <f>IF(ISNUMBER(LARGE(Resultat!$G52:$U52,M$4)),LARGE(Resultat!$G52:$U52,M$4),0)</f>
        <v>0</v>
      </c>
      <c r="N47" s="136">
        <f>IF(ISNUMBER(LARGE(Resultat!$G52:$U52,N$4)),LARGE(Resultat!$G52:$U52,N$4),0)</f>
        <v>0</v>
      </c>
      <c r="O47" s="136">
        <f>IF(ISNUMBER(LARGE(Resultat!$G52:$U52,O$4)),LARGE(Resultat!$G52:$U52,O$4),0)</f>
        <v>0</v>
      </c>
      <c r="P47" s="136">
        <f>IF(ISNUMBER(LARGE(Resultat!$G52:$U52,P$4)),LARGE(Resultat!$G52:$U52,P$4),0)</f>
        <v>0</v>
      </c>
      <c r="Q47" s="136">
        <f>IF(ISNUMBER(LARGE(Resultat!$G52:$U52,Q$4)),LARGE(Resultat!$G52:$U52,Q$4),0)</f>
        <v>0</v>
      </c>
    </row>
    <row r="48" spans="1:17" ht="12.75">
      <c r="A48" s="139"/>
      <c r="B48" s="136" t="str">
        <f>Resultat!A53</f>
        <v>Hoffstad Bjørn</v>
      </c>
      <c r="C48" s="136">
        <f>IF(ISNUMBER(LARGE(Resultat!$G53:$U53,C$4)),LARGE(Resultat!$G53:$U53,C$4),0)</f>
        <v>0</v>
      </c>
      <c r="D48" s="136">
        <f>IF(ISNUMBER(LARGE(Resultat!$G53:$U53,D$4)),LARGE(Resultat!$G53:$U53,D$4),0)</f>
        <v>0</v>
      </c>
      <c r="E48" s="136">
        <f>IF(ISNUMBER(LARGE(Resultat!$G53:$U53,E$4)),LARGE(Resultat!$G53:$U53,E$4),0)</f>
        <v>0</v>
      </c>
      <c r="F48" s="136">
        <f>IF(ISNUMBER(LARGE(Resultat!$G53:$U53,F$4)),LARGE(Resultat!$G53:$U53,F$4),0)</f>
        <v>0</v>
      </c>
      <c r="G48" s="136">
        <f>IF(ISNUMBER(LARGE(Resultat!$G53:$U53,G$4)),LARGE(Resultat!$G53:$U53,G$4),0)</f>
        <v>0</v>
      </c>
      <c r="H48" s="136">
        <f>IF(ISNUMBER(LARGE(Resultat!$G53:$U53,H$4)),LARGE(Resultat!$G53:$U53,H$4),0)</f>
        <v>0</v>
      </c>
      <c r="I48" s="136">
        <f>IF(ISNUMBER(LARGE(Resultat!$G53:$U53,I$4)),LARGE(Resultat!$G53:$U53,I$4),0)</f>
        <v>0</v>
      </c>
      <c r="J48" s="136">
        <f>IF(ISNUMBER(LARGE(Resultat!$G53:$U53,J$4)),LARGE(Resultat!$G53:$U53,J$4),0)</f>
        <v>0</v>
      </c>
      <c r="K48" s="136">
        <f>IF(ISNUMBER(LARGE(Resultat!$G53:$U53,K$4)),LARGE(Resultat!$G53:$U53,K$4),0)</f>
        <v>0</v>
      </c>
      <c r="L48" s="136">
        <f>IF(ISNUMBER(LARGE(Resultat!$G53:$U53,L$4)),LARGE(Resultat!$G53:$U53,L$4),0)</f>
        <v>0</v>
      </c>
      <c r="M48" s="136">
        <f>IF(ISNUMBER(LARGE(Resultat!$G53:$U53,M$4)),LARGE(Resultat!$G53:$U53,M$4),0)</f>
        <v>0</v>
      </c>
      <c r="N48" s="136">
        <f>IF(ISNUMBER(LARGE(Resultat!$G53:$U53,N$4)),LARGE(Resultat!$G53:$U53,N$4),0)</f>
        <v>0</v>
      </c>
      <c r="O48" s="136">
        <f>IF(ISNUMBER(LARGE(Resultat!$G53:$U53,O$4)),LARGE(Resultat!$G53:$U53,O$4),0)</f>
        <v>0</v>
      </c>
      <c r="P48" s="136">
        <f>IF(ISNUMBER(LARGE(Resultat!$G53:$U53,P$4)),LARGE(Resultat!$G53:$U53,P$4),0)</f>
        <v>0</v>
      </c>
      <c r="Q48" s="136">
        <f>IF(ISNUMBER(LARGE(Resultat!$G53:$U53,Q$4)),LARGE(Resultat!$G53:$U53,Q$4),0)</f>
        <v>0</v>
      </c>
    </row>
    <row r="49" spans="1:17" ht="12.75">
      <c r="A49" s="139"/>
      <c r="B49" s="136" t="str">
        <f>Resultat!A54</f>
        <v>Holter Nicolai Kiær</v>
      </c>
      <c r="C49" s="136">
        <f>IF(ISNUMBER(LARGE(Resultat!$G54:$U54,C$4)),LARGE(Resultat!$G54:$U54,C$4),0)</f>
        <v>0</v>
      </c>
      <c r="D49" s="136">
        <f>IF(ISNUMBER(LARGE(Resultat!$G54:$U54,D$4)),LARGE(Resultat!$G54:$U54,D$4),0)</f>
        <v>0</v>
      </c>
      <c r="E49" s="136">
        <f>IF(ISNUMBER(LARGE(Resultat!$G54:$U54,E$4)),LARGE(Resultat!$G54:$U54,E$4),0)</f>
        <v>0</v>
      </c>
      <c r="F49" s="136">
        <f>IF(ISNUMBER(LARGE(Resultat!$G54:$U54,F$4)),LARGE(Resultat!$G54:$U54,F$4),0)</f>
        <v>0</v>
      </c>
      <c r="G49" s="136">
        <f>IF(ISNUMBER(LARGE(Resultat!$G54:$U54,G$4)),LARGE(Resultat!$G54:$U54,G$4),0)</f>
        <v>0</v>
      </c>
      <c r="H49" s="136">
        <f>IF(ISNUMBER(LARGE(Resultat!$G54:$U54,H$4)),LARGE(Resultat!$G54:$U54,H$4),0)</f>
        <v>0</v>
      </c>
      <c r="I49" s="136">
        <f>IF(ISNUMBER(LARGE(Resultat!$G54:$U54,I$4)),LARGE(Resultat!$G54:$U54,I$4),0)</f>
        <v>0</v>
      </c>
      <c r="J49" s="136">
        <f>IF(ISNUMBER(LARGE(Resultat!$G54:$U54,J$4)),LARGE(Resultat!$G54:$U54,J$4),0)</f>
        <v>0</v>
      </c>
      <c r="K49" s="136">
        <f>IF(ISNUMBER(LARGE(Resultat!$G54:$U54,K$4)),LARGE(Resultat!$G54:$U54,K$4),0)</f>
        <v>0</v>
      </c>
      <c r="L49" s="136">
        <f>IF(ISNUMBER(LARGE(Resultat!$G54:$U54,L$4)),LARGE(Resultat!$G54:$U54,L$4),0)</f>
        <v>0</v>
      </c>
      <c r="M49" s="136">
        <f>IF(ISNUMBER(LARGE(Resultat!$G54:$U54,M$4)),LARGE(Resultat!$G54:$U54,M$4),0)</f>
        <v>0</v>
      </c>
      <c r="N49" s="136">
        <f>IF(ISNUMBER(LARGE(Resultat!$G54:$U54,N$4)),LARGE(Resultat!$G54:$U54,N$4),0)</f>
        <v>0</v>
      </c>
      <c r="O49" s="136">
        <f>IF(ISNUMBER(LARGE(Resultat!$G54:$U54,O$4)),LARGE(Resultat!$G54:$U54,O$4),0)</f>
        <v>0</v>
      </c>
      <c r="P49" s="136">
        <f>IF(ISNUMBER(LARGE(Resultat!$G54:$U54,P$4)),LARGE(Resultat!$G54:$U54,P$4),0)</f>
        <v>0</v>
      </c>
      <c r="Q49" s="136">
        <f>IF(ISNUMBER(LARGE(Resultat!$G54:$U54,Q$4)),LARGE(Resultat!$G54:$U54,Q$4),0)</f>
        <v>0</v>
      </c>
    </row>
    <row r="50" spans="1:17" ht="12.75">
      <c r="A50" s="139"/>
      <c r="B50" s="136" t="str">
        <f>Resultat!A55</f>
        <v>Holthe Ole</v>
      </c>
      <c r="C50" s="136">
        <f>IF(ISNUMBER(LARGE(Resultat!$G55:$U55,C$4)),LARGE(Resultat!$G55:$U55,C$4),0)</f>
        <v>0</v>
      </c>
      <c r="D50" s="136">
        <f>IF(ISNUMBER(LARGE(Resultat!$G55:$U55,D$4)),LARGE(Resultat!$G55:$U55,D$4),0)</f>
        <v>0</v>
      </c>
      <c r="E50" s="136">
        <f>IF(ISNUMBER(LARGE(Resultat!$G55:$U55,E$4)),LARGE(Resultat!$G55:$U55,E$4),0)</f>
        <v>0</v>
      </c>
      <c r="F50" s="136">
        <f>IF(ISNUMBER(LARGE(Resultat!$G55:$U55,F$4)),LARGE(Resultat!$G55:$U55,F$4),0)</f>
        <v>0</v>
      </c>
      <c r="G50" s="136">
        <f>IF(ISNUMBER(LARGE(Resultat!$G55:$U55,G$4)),LARGE(Resultat!$G55:$U55,G$4),0)</f>
        <v>0</v>
      </c>
      <c r="H50" s="136">
        <f>IF(ISNUMBER(LARGE(Resultat!$G55:$U55,H$4)),LARGE(Resultat!$G55:$U55,H$4),0)</f>
        <v>0</v>
      </c>
      <c r="I50" s="136">
        <f>IF(ISNUMBER(LARGE(Resultat!$G55:$U55,I$4)),LARGE(Resultat!$G55:$U55,I$4),0)</f>
        <v>0</v>
      </c>
      <c r="J50" s="136">
        <f>IF(ISNUMBER(LARGE(Resultat!$G55:$U55,J$4)),LARGE(Resultat!$G55:$U55,J$4),0)</f>
        <v>0</v>
      </c>
      <c r="K50" s="136">
        <f>IF(ISNUMBER(LARGE(Resultat!$G55:$U55,K$4)),LARGE(Resultat!$G55:$U55,K$4),0)</f>
        <v>0</v>
      </c>
      <c r="L50" s="136">
        <f>IF(ISNUMBER(LARGE(Resultat!$G55:$U55,L$4)),LARGE(Resultat!$G55:$U55,L$4),0)</f>
        <v>0</v>
      </c>
      <c r="M50" s="136">
        <f>IF(ISNUMBER(LARGE(Resultat!$G55:$U55,M$4)),LARGE(Resultat!$G55:$U55,M$4),0)</f>
        <v>0</v>
      </c>
      <c r="N50" s="136">
        <f>IF(ISNUMBER(LARGE(Resultat!$G55:$U55,N$4)),LARGE(Resultat!$G55:$U55,N$4),0)</f>
        <v>0</v>
      </c>
      <c r="O50" s="136">
        <f>IF(ISNUMBER(LARGE(Resultat!$G55:$U55,O$4)),LARGE(Resultat!$G55:$U55,O$4),0)</f>
        <v>0</v>
      </c>
      <c r="P50" s="136">
        <f>IF(ISNUMBER(LARGE(Resultat!$G55:$U55,P$4)),LARGE(Resultat!$G55:$U55,P$4),0)</f>
        <v>0</v>
      </c>
      <c r="Q50" s="136">
        <f>IF(ISNUMBER(LARGE(Resultat!$G55:$U55,Q$4)),LARGE(Resultat!$G55:$U55,Q$4),0)</f>
        <v>0</v>
      </c>
    </row>
    <row r="51" spans="1:17" ht="12.75">
      <c r="A51" s="139"/>
      <c r="B51" s="136" t="str">
        <f>Resultat!A56</f>
        <v>Indrebø Håvard</v>
      </c>
      <c r="C51" s="136">
        <f>IF(ISNUMBER(LARGE(Resultat!$G56:$U56,C$4)),LARGE(Resultat!$G56:$U56,C$4),0)</f>
        <v>0</v>
      </c>
      <c r="D51" s="136">
        <f>IF(ISNUMBER(LARGE(Resultat!$G56:$U56,D$4)),LARGE(Resultat!$G56:$U56,D$4),0)</f>
        <v>0</v>
      </c>
      <c r="E51" s="136">
        <f>IF(ISNUMBER(LARGE(Resultat!$G56:$U56,E$4)),LARGE(Resultat!$G56:$U56,E$4),0)</f>
        <v>0</v>
      </c>
      <c r="F51" s="136">
        <f>IF(ISNUMBER(LARGE(Resultat!$G56:$U56,F$4)),LARGE(Resultat!$G56:$U56,F$4),0)</f>
        <v>0</v>
      </c>
      <c r="G51" s="136">
        <f>IF(ISNUMBER(LARGE(Resultat!$G56:$U56,G$4)),LARGE(Resultat!$G56:$U56,G$4),0)</f>
        <v>0</v>
      </c>
      <c r="H51" s="136">
        <f>IF(ISNUMBER(LARGE(Resultat!$G56:$U56,H$4)),LARGE(Resultat!$G56:$U56,H$4),0)</f>
        <v>0</v>
      </c>
      <c r="I51" s="136">
        <f>IF(ISNUMBER(LARGE(Resultat!$G56:$U56,I$4)),LARGE(Resultat!$G56:$U56,I$4),0)</f>
        <v>0</v>
      </c>
      <c r="J51" s="136">
        <f>IF(ISNUMBER(LARGE(Resultat!$G56:$U56,J$4)),LARGE(Resultat!$G56:$U56,J$4),0)</f>
        <v>0</v>
      </c>
      <c r="K51" s="136">
        <f>IF(ISNUMBER(LARGE(Resultat!$G56:$U56,K$4)),LARGE(Resultat!$G56:$U56,K$4),0)</f>
        <v>0</v>
      </c>
      <c r="L51" s="136">
        <f>IF(ISNUMBER(LARGE(Resultat!$G56:$U56,L$4)),LARGE(Resultat!$G56:$U56,L$4),0)</f>
        <v>0</v>
      </c>
      <c r="M51" s="136">
        <f>IF(ISNUMBER(LARGE(Resultat!$G56:$U56,M$4)),LARGE(Resultat!$G56:$U56,M$4),0)</f>
        <v>0</v>
      </c>
      <c r="N51" s="136">
        <f>IF(ISNUMBER(LARGE(Resultat!$G56:$U56,N$4)),LARGE(Resultat!$G56:$U56,N$4),0)</f>
        <v>0</v>
      </c>
      <c r="O51" s="136">
        <f>IF(ISNUMBER(LARGE(Resultat!$G56:$U56,O$4)),LARGE(Resultat!$G56:$U56,O$4),0)</f>
        <v>0</v>
      </c>
      <c r="P51" s="136">
        <f>IF(ISNUMBER(LARGE(Resultat!$G56:$U56,P$4)),LARGE(Resultat!$G56:$U56,P$4),0)</f>
        <v>0</v>
      </c>
      <c r="Q51" s="136">
        <f>IF(ISNUMBER(LARGE(Resultat!$G56:$U56,Q$4)),LARGE(Resultat!$G56:$U56,Q$4),0)</f>
        <v>0</v>
      </c>
    </row>
    <row r="52" spans="1:17" ht="12.75">
      <c r="A52" s="139"/>
      <c r="B52" s="136" t="str">
        <f>Resultat!A57</f>
        <v>Indrebø Ragnar</v>
      </c>
      <c r="C52" s="136">
        <f>IF(ISNUMBER(LARGE(Resultat!$G57:$U57,C$4)),LARGE(Resultat!$G57:$U57,C$4),0)</f>
        <v>0</v>
      </c>
      <c r="D52" s="136">
        <f>IF(ISNUMBER(LARGE(Resultat!$G57:$U57,D$4)),LARGE(Resultat!$G57:$U57,D$4),0)</f>
        <v>0</v>
      </c>
      <c r="E52" s="136">
        <f>IF(ISNUMBER(LARGE(Resultat!$G57:$U57,E$4)),LARGE(Resultat!$G57:$U57,E$4),0)</f>
        <v>0</v>
      </c>
      <c r="F52" s="136">
        <f>IF(ISNUMBER(LARGE(Resultat!$G57:$U57,F$4)),LARGE(Resultat!$G57:$U57,F$4),0)</f>
        <v>0</v>
      </c>
      <c r="G52" s="136">
        <f>IF(ISNUMBER(LARGE(Resultat!$G57:$U57,G$4)),LARGE(Resultat!$G57:$U57,G$4),0)</f>
        <v>0</v>
      </c>
      <c r="H52" s="136">
        <f>IF(ISNUMBER(LARGE(Resultat!$G57:$U57,H$4)),LARGE(Resultat!$G57:$U57,H$4),0)</f>
        <v>0</v>
      </c>
      <c r="I52" s="136">
        <f>IF(ISNUMBER(LARGE(Resultat!$G57:$U57,I$4)),LARGE(Resultat!$G57:$U57,I$4),0)</f>
        <v>0</v>
      </c>
      <c r="J52" s="136">
        <f>IF(ISNUMBER(LARGE(Resultat!$G57:$U57,J$4)),LARGE(Resultat!$G57:$U57,J$4),0)</f>
        <v>0</v>
      </c>
      <c r="K52" s="136">
        <f>IF(ISNUMBER(LARGE(Resultat!$G57:$U57,K$4)),LARGE(Resultat!$G57:$U57,K$4),0)</f>
        <v>0</v>
      </c>
      <c r="L52" s="136">
        <f>IF(ISNUMBER(LARGE(Resultat!$G57:$U57,L$4)),LARGE(Resultat!$G57:$U57,L$4),0)</f>
        <v>0</v>
      </c>
      <c r="M52" s="136">
        <f>IF(ISNUMBER(LARGE(Resultat!$G57:$U57,M$4)),LARGE(Resultat!$G57:$U57,M$4),0)</f>
        <v>0</v>
      </c>
      <c r="N52" s="136">
        <f>IF(ISNUMBER(LARGE(Resultat!$G57:$U57,N$4)),LARGE(Resultat!$G57:$U57,N$4),0)</f>
        <v>0</v>
      </c>
      <c r="O52" s="136">
        <f>IF(ISNUMBER(LARGE(Resultat!$G57:$U57,O$4)),LARGE(Resultat!$G57:$U57,O$4),0)</f>
        <v>0</v>
      </c>
      <c r="P52" s="136">
        <f>IF(ISNUMBER(LARGE(Resultat!$G57:$U57,P$4)),LARGE(Resultat!$G57:$U57,P$4),0)</f>
        <v>0</v>
      </c>
      <c r="Q52" s="136">
        <f>IF(ISNUMBER(LARGE(Resultat!$G57:$U57,Q$4)),LARGE(Resultat!$G57:$U57,Q$4),0)</f>
        <v>0</v>
      </c>
    </row>
    <row r="53" spans="1:17" ht="12.75">
      <c r="A53" s="139"/>
      <c r="B53" s="136" t="str">
        <f>Resultat!A58</f>
        <v>Johansen Arnt R</v>
      </c>
      <c r="C53" s="136">
        <f>IF(ISNUMBER(LARGE(Resultat!$G58:$U58,C$4)),LARGE(Resultat!$G58:$U58,C$4),0)</f>
        <v>0</v>
      </c>
      <c r="D53" s="136">
        <f>IF(ISNUMBER(LARGE(Resultat!$G58:$U58,D$4)),LARGE(Resultat!$G58:$U58,D$4),0)</f>
        <v>0</v>
      </c>
      <c r="E53" s="136">
        <f>IF(ISNUMBER(LARGE(Resultat!$G58:$U58,E$4)),LARGE(Resultat!$G58:$U58,E$4),0)</f>
        <v>0</v>
      </c>
      <c r="F53" s="136">
        <f>IF(ISNUMBER(LARGE(Resultat!$G58:$U58,F$4)),LARGE(Resultat!$G58:$U58,F$4),0)</f>
        <v>0</v>
      </c>
      <c r="G53" s="136">
        <f>IF(ISNUMBER(LARGE(Resultat!$G58:$U58,G$4)),LARGE(Resultat!$G58:$U58,G$4),0)</f>
        <v>0</v>
      </c>
      <c r="H53" s="136">
        <f>IF(ISNUMBER(LARGE(Resultat!$G58:$U58,H$4)),LARGE(Resultat!$G58:$U58,H$4),0)</f>
        <v>0</v>
      </c>
      <c r="I53" s="136">
        <f>IF(ISNUMBER(LARGE(Resultat!$G58:$U58,I$4)),LARGE(Resultat!$G58:$U58,I$4),0)</f>
        <v>0</v>
      </c>
      <c r="J53" s="136">
        <f>IF(ISNUMBER(LARGE(Resultat!$G58:$U58,J$4)),LARGE(Resultat!$G58:$U58,J$4),0)</f>
        <v>0</v>
      </c>
      <c r="K53" s="136">
        <f>IF(ISNUMBER(LARGE(Resultat!$G58:$U58,K$4)),LARGE(Resultat!$G58:$U58,K$4),0)</f>
        <v>0</v>
      </c>
      <c r="L53" s="136">
        <f>IF(ISNUMBER(LARGE(Resultat!$G58:$U58,L$4)),LARGE(Resultat!$G58:$U58,L$4),0)</f>
        <v>0</v>
      </c>
      <c r="M53" s="136">
        <f>IF(ISNUMBER(LARGE(Resultat!$G58:$U58,M$4)),LARGE(Resultat!$G58:$U58,M$4),0)</f>
        <v>0</v>
      </c>
      <c r="N53" s="136">
        <f>IF(ISNUMBER(LARGE(Resultat!$G58:$U58,N$4)),LARGE(Resultat!$G58:$U58,N$4),0)</f>
        <v>0</v>
      </c>
      <c r="O53" s="136">
        <f>IF(ISNUMBER(LARGE(Resultat!$G58:$U58,O$4)),LARGE(Resultat!$G58:$U58,O$4),0)</f>
        <v>0</v>
      </c>
      <c r="P53" s="136">
        <f>IF(ISNUMBER(LARGE(Resultat!$G58:$U58,P$4)),LARGE(Resultat!$G58:$U58,P$4),0)</f>
        <v>0</v>
      </c>
      <c r="Q53" s="136">
        <f>IF(ISNUMBER(LARGE(Resultat!$G58:$U58,Q$4)),LARGE(Resultat!$G58:$U58,Q$4),0)</f>
        <v>0</v>
      </c>
    </row>
    <row r="54" spans="1:17" ht="12.75">
      <c r="A54" s="139"/>
      <c r="B54" s="136" t="str">
        <f>Resultat!A59</f>
        <v>Kaiser Henrik</v>
      </c>
      <c r="C54" s="136">
        <f>IF(ISNUMBER(LARGE(Resultat!$G59:$U59,C$4)),LARGE(Resultat!$G59:$U59,C$4),0)</f>
        <v>0</v>
      </c>
      <c r="D54" s="136">
        <f>IF(ISNUMBER(LARGE(Resultat!$G59:$U59,D$4)),LARGE(Resultat!$G59:$U59,D$4),0)</f>
        <v>0</v>
      </c>
      <c r="E54" s="136">
        <f>IF(ISNUMBER(LARGE(Resultat!$G59:$U59,E$4)),LARGE(Resultat!$G59:$U59,E$4),0)</f>
        <v>0</v>
      </c>
      <c r="F54" s="136">
        <f>IF(ISNUMBER(LARGE(Resultat!$G59:$U59,F$4)),LARGE(Resultat!$G59:$U59,F$4),0)</f>
        <v>0</v>
      </c>
      <c r="G54" s="136">
        <f>IF(ISNUMBER(LARGE(Resultat!$G59:$U59,G$4)),LARGE(Resultat!$G59:$U59,G$4),0)</f>
        <v>0</v>
      </c>
      <c r="H54" s="136">
        <f>IF(ISNUMBER(LARGE(Resultat!$G59:$U59,H$4)),LARGE(Resultat!$G59:$U59,H$4),0)</f>
        <v>0</v>
      </c>
      <c r="I54" s="136">
        <f>IF(ISNUMBER(LARGE(Resultat!$G59:$U59,I$4)),LARGE(Resultat!$G59:$U59,I$4),0)</f>
        <v>0</v>
      </c>
      <c r="J54" s="136">
        <f>IF(ISNUMBER(LARGE(Resultat!$G59:$U59,J$4)),LARGE(Resultat!$G59:$U59,J$4),0)</f>
        <v>0</v>
      </c>
      <c r="K54" s="136">
        <f>IF(ISNUMBER(LARGE(Resultat!$G59:$U59,K$4)),LARGE(Resultat!$G59:$U59,K$4),0)</f>
        <v>0</v>
      </c>
      <c r="L54" s="136">
        <f>IF(ISNUMBER(LARGE(Resultat!$G59:$U59,L$4)),LARGE(Resultat!$G59:$U59,L$4),0)</f>
        <v>0</v>
      </c>
      <c r="M54" s="136">
        <f>IF(ISNUMBER(LARGE(Resultat!$G59:$U59,M$4)),LARGE(Resultat!$G59:$U59,M$4),0)</f>
        <v>0</v>
      </c>
      <c r="N54" s="136">
        <f>IF(ISNUMBER(LARGE(Resultat!$G59:$U59,N$4)),LARGE(Resultat!$G59:$U59,N$4),0)</f>
        <v>0</v>
      </c>
      <c r="O54" s="136">
        <f>IF(ISNUMBER(LARGE(Resultat!$G59:$U59,O$4)),LARGE(Resultat!$G59:$U59,O$4),0)</f>
        <v>0</v>
      </c>
      <c r="P54" s="136">
        <f>IF(ISNUMBER(LARGE(Resultat!$G59:$U59,P$4)),LARGE(Resultat!$G59:$U59,P$4),0)</f>
        <v>0</v>
      </c>
      <c r="Q54" s="136">
        <f>IF(ISNUMBER(LARGE(Resultat!$G59:$U59,Q$4)),LARGE(Resultat!$G59:$U59,Q$4),0)</f>
        <v>0</v>
      </c>
    </row>
    <row r="55" spans="1:17" ht="12.75">
      <c r="A55" s="139"/>
      <c r="B55" s="136" t="str">
        <f>Resultat!A60</f>
        <v>Kaiser Stine</v>
      </c>
      <c r="C55" s="136">
        <f>IF(ISNUMBER(LARGE(Resultat!$G60:$U60,C$4)),LARGE(Resultat!$G60:$U60,C$4),0)</f>
        <v>0</v>
      </c>
      <c r="D55" s="136">
        <f>IF(ISNUMBER(LARGE(Resultat!$G60:$U60,D$4)),LARGE(Resultat!$G60:$U60,D$4),0)</f>
        <v>0</v>
      </c>
      <c r="E55" s="136">
        <f>IF(ISNUMBER(LARGE(Resultat!$G60:$U60,E$4)),LARGE(Resultat!$G60:$U60,E$4),0)</f>
        <v>0</v>
      </c>
      <c r="F55" s="136">
        <f>IF(ISNUMBER(LARGE(Resultat!$G60:$U60,F$4)),LARGE(Resultat!$G60:$U60,F$4),0)</f>
        <v>0</v>
      </c>
      <c r="G55" s="136">
        <f>IF(ISNUMBER(LARGE(Resultat!$G60:$U60,G$4)),LARGE(Resultat!$G60:$U60,G$4),0)</f>
        <v>0</v>
      </c>
      <c r="H55" s="136">
        <f>IF(ISNUMBER(LARGE(Resultat!$G60:$U60,H$4)),LARGE(Resultat!$G60:$U60,H$4),0)</f>
        <v>0</v>
      </c>
      <c r="I55" s="136">
        <f>IF(ISNUMBER(LARGE(Resultat!$G60:$U60,I$4)),LARGE(Resultat!$G60:$U60,I$4),0)</f>
        <v>0</v>
      </c>
      <c r="J55" s="136">
        <f>IF(ISNUMBER(LARGE(Resultat!$G60:$U60,J$4)),LARGE(Resultat!$G60:$U60,J$4),0)</f>
        <v>0</v>
      </c>
      <c r="K55" s="136">
        <f>IF(ISNUMBER(LARGE(Resultat!$G60:$U60,K$4)),LARGE(Resultat!$G60:$U60,K$4),0)</f>
        <v>0</v>
      </c>
      <c r="L55" s="136">
        <f>IF(ISNUMBER(LARGE(Resultat!$G60:$U60,L$4)),LARGE(Resultat!$G60:$U60,L$4),0)</f>
        <v>0</v>
      </c>
      <c r="M55" s="136">
        <f>IF(ISNUMBER(LARGE(Resultat!$G60:$U60,M$4)),LARGE(Resultat!$G60:$U60,M$4),0)</f>
        <v>0</v>
      </c>
      <c r="N55" s="136">
        <f>IF(ISNUMBER(LARGE(Resultat!$G60:$U60,N$4)),LARGE(Resultat!$G60:$U60,N$4),0)</f>
        <v>0</v>
      </c>
      <c r="O55" s="136">
        <f>IF(ISNUMBER(LARGE(Resultat!$G60:$U60,O$4)),LARGE(Resultat!$G60:$U60,O$4),0)</f>
        <v>0</v>
      </c>
      <c r="P55" s="136">
        <f>IF(ISNUMBER(LARGE(Resultat!$G60:$U60,P$4)),LARGE(Resultat!$G60:$U60,P$4),0)</f>
        <v>0</v>
      </c>
      <c r="Q55" s="136">
        <f>IF(ISNUMBER(LARGE(Resultat!$G60:$U60,Q$4)),LARGE(Resultat!$G60:$U60,Q$4),0)</f>
        <v>0</v>
      </c>
    </row>
    <row r="56" spans="1:17" ht="12.75">
      <c r="A56" s="139"/>
      <c r="B56" s="136" t="str">
        <f>Resultat!A61</f>
        <v>Karijord Johannes</v>
      </c>
      <c r="C56" s="136">
        <f>IF(ISNUMBER(LARGE(Resultat!$G61:$U61,C$4)),LARGE(Resultat!$G61:$U61,C$4),0)</f>
        <v>0</v>
      </c>
      <c r="D56" s="136">
        <f>IF(ISNUMBER(LARGE(Resultat!$G61:$U61,D$4)),LARGE(Resultat!$G61:$U61,D$4),0)</f>
        <v>0</v>
      </c>
      <c r="E56" s="136">
        <f>IF(ISNUMBER(LARGE(Resultat!$G61:$U61,E$4)),LARGE(Resultat!$G61:$U61,E$4),0)</f>
        <v>0</v>
      </c>
      <c r="F56" s="136">
        <f>IF(ISNUMBER(LARGE(Resultat!$G61:$U61,F$4)),LARGE(Resultat!$G61:$U61,F$4),0)</f>
        <v>0</v>
      </c>
      <c r="G56" s="136">
        <f>IF(ISNUMBER(LARGE(Resultat!$G61:$U61,G$4)),LARGE(Resultat!$G61:$U61,G$4),0)</f>
        <v>0</v>
      </c>
      <c r="H56" s="136">
        <f>IF(ISNUMBER(LARGE(Resultat!$G61:$U61,H$4)),LARGE(Resultat!$G61:$U61,H$4),0)</f>
        <v>0</v>
      </c>
      <c r="I56" s="136">
        <f>IF(ISNUMBER(LARGE(Resultat!$G61:$U61,I$4)),LARGE(Resultat!$G61:$U61,I$4),0)</f>
        <v>0</v>
      </c>
      <c r="J56" s="136">
        <f>IF(ISNUMBER(LARGE(Resultat!$G61:$U61,J$4)),LARGE(Resultat!$G61:$U61,J$4),0)</f>
        <v>0</v>
      </c>
      <c r="K56" s="136">
        <f>IF(ISNUMBER(LARGE(Resultat!$G61:$U61,K$4)),LARGE(Resultat!$G61:$U61,K$4),0)</f>
        <v>0</v>
      </c>
      <c r="L56" s="136">
        <f>IF(ISNUMBER(LARGE(Resultat!$G61:$U61,L$4)),LARGE(Resultat!$G61:$U61,L$4),0)</f>
        <v>0</v>
      </c>
      <c r="M56" s="136">
        <f>IF(ISNUMBER(LARGE(Resultat!$G61:$U61,M$4)),LARGE(Resultat!$G61:$U61,M$4),0)</f>
        <v>0</v>
      </c>
      <c r="N56" s="136">
        <f>IF(ISNUMBER(LARGE(Resultat!$G61:$U61,N$4)),LARGE(Resultat!$G61:$U61,N$4),0)</f>
        <v>0</v>
      </c>
      <c r="O56" s="136">
        <f>IF(ISNUMBER(LARGE(Resultat!$G61:$U61,O$4)),LARGE(Resultat!$G61:$U61,O$4),0)</f>
        <v>0</v>
      </c>
      <c r="P56" s="136">
        <f>IF(ISNUMBER(LARGE(Resultat!$G61:$U61,P$4)),LARGE(Resultat!$G61:$U61,P$4),0)</f>
        <v>0</v>
      </c>
      <c r="Q56" s="136">
        <f>IF(ISNUMBER(LARGE(Resultat!$G61:$U61,Q$4)),LARGE(Resultat!$G61:$U61,Q$4),0)</f>
        <v>0</v>
      </c>
    </row>
    <row r="57" spans="1:17" ht="12.75">
      <c r="A57" s="139"/>
      <c r="B57" s="136" t="str">
        <f>Resultat!A62</f>
        <v>Karlsen Joacim</v>
      </c>
      <c r="C57" s="136">
        <f>IF(ISNUMBER(LARGE(Resultat!$G62:$U62,C$4)),LARGE(Resultat!$G62:$U62,C$4),0)</f>
        <v>0</v>
      </c>
      <c r="D57" s="136">
        <f>IF(ISNUMBER(LARGE(Resultat!$G62:$U62,D$4)),LARGE(Resultat!$G62:$U62,D$4),0)</f>
        <v>0</v>
      </c>
      <c r="E57" s="136">
        <f>IF(ISNUMBER(LARGE(Resultat!$G62:$U62,E$4)),LARGE(Resultat!$G62:$U62,E$4),0)</f>
        <v>0</v>
      </c>
      <c r="F57" s="136">
        <f>IF(ISNUMBER(LARGE(Resultat!$G62:$U62,F$4)),LARGE(Resultat!$G62:$U62,F$4),0)</f>
        <v>0</v>
      </c>
      <c r="G57" s="136">
        <f>IF(ISNUMBER(LARGE(Resultat!$G62:$U62,G$4)),LARGE(Resultat!$G62:$U62,G$4),0)</f>
        <v>0</v>
      </c>
      <c r="H57" s="136">
        <f>IF(ISNUMBER(LARGE(Resultat!$G62:$U62,H$4)),LARGE(Resultat!$G62:$U62,H$4),0)</f>
        <v>0</v>
      </c>
      <c r="I57" s="136">
        <f>IF(ISNUMBER(LARGE(Resultat!$G62:$U62,I$4)),LARGE(Resultat!$G62:$U62,I$4),0)</f>
        <v>0</v>
      </c>
      <c r="J57" s="136">
        <f>IF(ISNUMBER(LARGE(Resultat!$G62:$U62,J$4)),LARGE(Resultat!$G62:$U62,J$4),0)</f>
        <v>0</v>
      </c>
      <c r="K57" s="136">
        <f>IF(ISNUMBER(LARGE(Resultat!$G62:$U62,K$4)),LARGE(Resultat!$G62:$U62,K$4),0)</f>
        <v>0</v>
      </c>
      <c r="L57" s="136">
        <f>IF(ISNUMBER(LARGE(Resultat!$G62:$U62,L$4)),LARGE(Resultat!$G62:$U62,L$4),0)</f>
        <v>0</v>
      </c>
      <c r="M57" s="136">
        <f>IF(ISNUMBER(LARGE(Resultat!$G62:$U62,M$4)),LARGE(Resultat!$G62:$U62,M$4),0)</f>
        <v>0</v>
      </c>
      <c r="N57" s="136">
        <f>IF(ISNUMBER(LARGE(Resultat!$G62:$U62,N$4)),LARGE(Resultat!$G62:$U62,N$4),0)</f>
        <v>0</v>
      </c>
      <c r="O57" s="136">
        <f>IF(ISNUMBER(LARGE(Resultat!$G62:$U62,O$4)),LARGE(Resultat!$G62:$U62,O$4),0)</f>
        <v>0</v>
      </c>
      <c r="P57" s="136">
        <f>IF(ISNUMBER(LARGE(Resultat!$G62:$U62,P$4)),LARGE(Resultat!$G62:$U62,P$4),0)</f>
        <v>0</v>
      </c>
      <c r="Q57" s="136">
        <f>IF(ISNUMBER(LARGE(Resultat!$G62:$U62,Q$4)),LARGE(Resultat!$G62:$U62,Q$4),0)</f>
        <v>0</v>
      </c>
    </row>
    <row r="58" spans="1:17" ht="12.75">
      <c r="A58" s="139"/>
      <c r="B58" s="136" t="str">
        <f>Resultat!A63</f>
        <v>Karlsson Torstein</v>
      </c>
      <c r="C58" s="136">
        <f>IF(ISNUMBER(LARGE(Resultat!$G63:$U63,C$4)),LARGE(Resultat!$G63:$U63,C$4),0)</f>
        <v>0</v>
      </c>
      <c r="D58" s="136">
        <f>IF(ISNUMBER(LARGE(Resultat!$G63:$U63,D$4)),LARGE(Resultat!$G63:$U63,D$4),0)</f>
        <v>0</v>
      </c>
      <c r="E58" s="136">
        <f>IF(ISNUMBER(LARGE(Resultat!$G63:$U63,E$4)),LARGE(Resultat!$G63:$U63,E$4),0)</f>
        <v>0</v>
      </c>
      <c r="F58" s="136">
        <f>IF(ISNUMBER(LARGE(Resultat!$G63:$U63,F$4)),LARGE(Resultat!$G63:$U63,F$4),0)</f>
        <v>0</v>
      </c>
      <c r="G58" s="136">
        <f>IF(ISNUMBER(LARGE(Resultat!$G63:$U63,G$4)),LARGE(Resultat!$G63:$U63,G$4),0)</f>
        <v>0</v>
      </c>
      <c r="H58" s="136">
        <f>IF(ISNUMBER(LARGE(Resultat!$G63:$U63,H$4)),LARGE(Resultat!$G63:$U63,H$4),0)</f>
        <v>0</v>
      </c>
      <c r="I58" s="136">
        <f>IF(ISNUMBER(LARGE(Resultat!$G63:$U63,I$4)),LARGE(Resultat!$G63:$U63,I$4),0)</f>
        <v>0</v>
      </c>
      <c r="J58" s="136">
        <f>IF(ISNUMBER(LARGE(Resultat!$G63:$U63,J$4)),LARGE(Resultat!$G63:$U63,J$4),0)</f>
        <v>0</v>
      </c>
      <c r="K58" s="136">
        <f>IF(ISNUMBER(LARGE(Resultat!$G63:$U63,K$4)),LARGE(Resultat!$G63:$U63,K$4),0)</f>
        <v>0</v>
      </c>
      <c r="L58" s="136">
        <f>IF(ISNUMBER(LARGE(Resultat!$G63:$U63,L$4)),LARGE(Resultat!$G63:$U63,L$4),0)</f>
        <v>0</v>
      </c>
      <c r="M58" s="136">
        <f>IF(ISNUMBER(LARGE(Resultat!$G63:$U63,M$4)),LARGE(Resultat!$G63:$U63,M$4),0)</f>
        <v>0</v>
      </c>
      <c r="N58" s="136">
        <f>IF(ISNUMBER(LARGE(Resultat!$G63:$U63,N$4)),LARGE(Resultat!$G63:$U63,N$4),0)</f>
        <v>0</v>
      </c>
      <c r="O58" s="136">
        <f>IF(ISNUMBER(LARGE(Resultat!$G63:$U63,O$4)),LARGE(Resultat!$G63:$U63,O$4),0)</f>
        <v>0</v>
      </c>
      <c r="P58" s="136">
        <f>IF(ISNUMBER(LARGE(Resultat!$G63:$U63,P$4)),LARGE(Resultat!$G63:$U63,P$4),0)</f>
        <v>0</v>
      </c>
      <c r="Q58" s="136">
        <f>IF(ISNUMBER(LARGE(Resultat!$G63:$U63,Q$4)),LARGE(Resultat!$G63:$U63,Q$4),0)</f>
        <v>0</v>
      </c>
    </row>
    <row r="59" spans="1:17" ht="12.75">
      <c r="A59" s="139"/>
      <c r="B59" s="136" t="str">
        <f>Resultat!A64</f>
        <v>Kopstad Raymond</v>
      </c>
      <c r="C59" s="136">
        <f>IF(ISNUMBER(LARGE(Resultat!$G64:$U64,C$4)),LARGE(Resultat!$G64:$U64,C$4),0)</f>
        <v>0</v>
      </c>
      <c r="D59" s="136">
        <f>IF(ISNUMBER(LARGE(Resultat!$G64:$U64,D$4)),LARGE(Resultat!$G64:$U64,D$4),0)</f>
        <v>0</v>
      </c>
      <c r="E59" s="136">
        <f>IF(ISNUMBER(LARGE(Resultat!$G64:$U64,E$4)),LARGE(Resultat!$G64:$U64,E$4),0)</f>
        <v>0</v>
      </c>
      <c r="F59" s="136">
        <f>IF(ISNUMBER(LARGE(Resultat!$G64:$U64,F$4)),LARGE(Resultat!$G64:$U64,F$4),0)</f>
        <v>0</v>
      </c>
      <c r="G59" s="136">
        <f>IF(ISNUMBER(LARGE(Resultat!$G64:$U64,G$4)),LARGE(Resultat!$G64:$U64,G$4),0)</f>
        <v>0</v>
      </c>
      <c r="H59" s="136">
        <f>IF(ISNUMBER(LARGE(Resultat!$G64:$U64,H$4)),LARGE(Resultat!$G64:$U64,H$4),0)</f>
        <v>0</v>
      </c>
      <c r="I59" s="136">
        <f>IF(ISNUMBER(LARGE(Resultat!$G64:$U64,I$4)),LARGE(Resultat!$G64:$U64,I$4),0)</f>
        <v>0</v>
      </c>
      <c r="J59" s="136">
        <f>IF(ISNUMBER(LARGE(Resultat!$G64:$U64,J$4)),LARGE(Resultat!$G64:$U64,J$4),0)</f>
        <v>0</v>
      </c>
      <c r="K59" s="136">
        <f>IF(ISNUMBER(LARGE(Resultat!$G64:$U64,K$4)),LARGE(Resultat!$G64:$U64,K$4),0)</f>
        <v>0</v>
      </c>
      <c r="L59" s="136">
        <f>IF(ISNUMBER(LARGE(Resultat!$G64:$U64,L$4)),LARGE(Resultat!$G64:$U64,L$4),0)</f>
        <v>0</v>
      </c>
      <c r="M59" s="136">
        <f>IF(ISNUMBER(LARGE(Resultat!$G64:$U64,M$4)),LARGE(Resultat!$G64:$U64,M$4),0)</f>
        <v>0</v>
      </c>
      <c r="N59" s="136">
        <f>IF(ISNUMBER(LARGE(Resultat!$G64:$U64,N$4)),LARGE(Resultat!$G64:$U64,N$4),0)</f>
        <v>0</v>
      </c>
      <c r="O59" s="136">
        <f>IF(ISNUMBER(LARGE(Resultat!$G64:$U64,O$4)),LARGE(Resultat!$G64:$U64,O$4),0)</f>
        <v>0</v>
      </c>
      <c r="P59" s="136">
        <f>IF(ISNUMBER(LARGE(Resultat!$G64:$U64,P$4)),LARGE(Resultat!$G64:$U64,P$4),0)</f>
        <v>0</v>
      </c>
      <c r="Q59" s="136">
        <f>IF(ISNUMBER(LARGE(Resultat!$G64:$U64,Q$4)),LARGE(Resultat!$G64:$U64,Q$4),0)</f>
        <v>0</v>
      </c>
    </row>
    <row r="60" spans="1:17" ht="12.75">
      <c r="A60" s="139"/>
      <c r="B60" s="136" t="str">
        <f>Resultat!A65</f>
        <v>Koren Jørgen William</v>
      </c>
      <c r="C60" s="136">
        <f>IF(ISNUMBER(LARGE(Resultat!$G65:$U65,C$4)),LARGE(Resultat!$G65:$U65,C$4),0)</f>
        <v>0</v>
      </c>
      <c r="D60" s="136">
        <f>IF(ISNUMBER(LARGE(Resultat!$G65:$U65,D$4)),LARGE(Resultat!$G65:$U65,D$4),0)</f>
        <v>0</v>
      </c>
      <c r="E60" s="136">
        <f>IF(ISNUMBER(LARGE(Resultat!$G65:$U65,E$4)),LARGE(Resultat!$G65:$U65,E$4),0)</f>
        <v>0</v>
      </c>
      <c r="F60" s="136">
        <f>IF(ISNUMBER(LARGE(Resultat!$G65:$U65,F$4)),LARGE(Resultat!$G65:$U65,F$4),0)</f>
        <v>0</v>
      </c>
      <c r="G60" s="136">
        <f>IF(ISNUMBER(LARGE(Resultat!$G65:$U65,G$4)),LARGE(Resultat!$G65:$U65,G$4),0)</f>
        <v>0</v>
      </c>
      <c r="H60" s="136">
        <f>IF(ISNUMBER(LARGE(Resultat!$G65:$U65,H$4)),LARGE(Resultat!$G65:$U65,H$4),0)</f>
        <v>0</v>
      </c>
      <c r="I60" s="136">
        <f>IF(ISNUMBER(LARGE(Resultat!$G65:$U65,I$4)),LARGE(Resultat!$G65:$U65,I$4),0)</f>
        <v>0</v>
      </c>
      <c r="J60" s="136">
        <f>IF(ISNUMBER(LARGE(Resultat!$G65:$U65,J$4)),LARGE(Resultat!$G65:$U65,J$4),0)</f>
        <v>0</v>
      </c>
      <c r="K60" s="136">
        <f>IF(ISNUMBER(LARGE(Resultat!$G65:$U65,K$4)),LARGE(Resultat!$G65:$U65,K$4),0)</f>
        <v>0</v>
      </c>
      <c r="L60" s="136">
        <f>IF(ISNUMBER(LARGE(Resultat!$G65:$U65,L$4)),LARGE(Resultat!$G65:$U65,L$4),0)</f>
        <v>0</v>
      </c>
      <c r="M60" s="136">
        <f>IF(ISNUMBER(LARGE(Resultat!$G65:$U65,M$4)),LARGE(Resultat!$G65:$U65,M$4),0)</f>
        <v>0</v>
      </c>
      <c r="N60" s="136">
        <f>IF(ISNUMBER(LARGE(Resultat!$G65:$U65,N$4)),LARGE(Resultat!$G65:$U65,N$4),0)</f>
        <v>0</v>
      </c>
      <c r="O60" s="136">
        <f>IF(ISNUMBER(LARGE(Resultat!$G65:$U65,O$4)),LARGE(Resultat!$G65:$U65,O$4),0)</f>
        <v>0</v>
      </c>
      <c r="P60" s="136">
        <f>IF(ISNUMBER(LARGE(Resultat!$G65:$U65,P$4)),LARGE(Resultat!$G65:$U65,P$4),0)</f>
        <v>0</v>
      </c>
      <c r="Q60" s="136">
        <f>IF(ISNUMBER(LARGE(Resultat!$G65:$U65,Q$4)),LARGE(Resultat!$G65:$U65,Q$4),0)</f>
        <v>0</v>
      </c>
    </row>
    <row r="61" spans="1:17" ht="12.75">
      <c r="A61" s="139"/>
      <c r="B61" s="136" t="str">
        <f>Resultat!A66</f>
        <v>Kristiansen Rolf M</v>
      </c>
      <c r="C61" s="136">
        <f>IF(ISNUMBER(LARGE(Resultat!$G66:$U66,C$4)),LARGE(Resultat!$G66:$U66,C$4),0)</f>
        <v>0</v>
      </c>
      <c r="D61" s="136">
        <f>IF(ISNUMBER(LARGE(Resultat!$G66:$U66,D$4)),LARGE(Resultat!$G66:$U66,D$4),0)</f>
        <v>0</v>
      </c>
      <c r="E61" s="136">
        <f>IF(ISNUMBER(LARGE(Resultat!$G66:$U66,E$4)),LARGE(Resultat!$G66:$U66,E$4),0)</f>
        <v>0</v>
      </c>
      <c r="F61" s="136">
        <f>IF(ISNUMBER(LARGE(Resultat!$G66:$U66,F$4)),LARGE(Resultat!$G66:$U66,F$4),0)</f>
        <v>0</v>
      </c>
      <c r="G61" s="136">
        <f>IF(ISNUMBER(LARGE(Resultat!$G66:$U66,G$4)),LARGE(Resultat!$G66:$U66,G$4),0)</f>
        <v>0</v>
      </c>
      <c r="H61" s="136">
        <f>IF(ISNUMBER(LARGE(Resultat!$G66:$U66,H$4)),LARGE(Resultat!$G66:$U66,H$4),0)</f>
        <v>0</v>
      </c>
      <c r="I61" s="136">
        <f>IF(ISNUMBER(LARGE(Resultat!$G66:$U66,I$4)),LARGE(Resultat!$G66:$U66,I$4),0)</f>
        <v>0</v>
      </c>
      <c r="J61" s="136">
        <f>IF(ISNUMBER(LARGE(Resultat!$G66:$U66,J$4)),LARGE(Resultat!$G66:$U66,J$4),0)</f>
        <v>0</v>
      </c>
      <c r="K61" s="136">
        <f>IF(ISNUMBER(LARGE(Resultat!$G66:$U66,K$4)),LARGE(Resultat!$G66:$U66,K$4),0)</f>
        <v>0</v>
      </c>
      <c r="L61" s="136">
        <f>IF(ISNUMBER(LARGE(Resultat!$G66:$U66,L$4)),LARGE(Resultat!$G66:$U66,L$4),0)</f>
        <v>0</v>
      </c>
      <c r="M61" s="136">
        <f>IF(ISNUMBER(LARGE(Resultat!$G66:$U66,M$4)),LARGE(Resultat!$G66:$U66,M$4),0)</f>
        <v>0</v>
      </c>
      <c r="N61" s="136">
        <f>IF(ISNUMBER(LARGE(Resultat!$G66:$U66,N$4)),LARGE(Resultat!$G66:$U66,N$4),0)</f>
        <v>0</v>
      </c>
      <c r="O61" s="136">
        <f>IF(ISNUMBER(LARGE(Resultat!$G66:$U66,O$4)),LARGE(Resultat!$G66:$U66,O$4),0)</f>
        <v>0</v>
      </c>
      <c r="P61" s="136">
        <f>IF(ISNUMBER(LARGE(Resultat!$G66:$U66,P$4)),LARGE(Resultat!$G66:$U66,P$4),0)</f>
        <v>0</v>
      </c>
      <c r="Q61" s="136">
        <f>IF(ISNUMBER(LARGE(Resultat!$G66:$U66,Q$4)),LARGE(Resultat!$G66:$U66,Q$4),0)</f>
        <v>0</v>
      </c>
    </row>
    <row r="62" spans="1:17" ht="12.75">
      <c r="A62" s="139"/>
      <c r="B62" s="136" t="str">
        <f>Resultat!A67</f>
        <v>Krotseng Tor</v>
      </c>
      <c r="C62" s="136">
        <f>IF(ISNUMBER(LARGE(Resultat!$G67:$U67,C$4)),LARGE(Resultat!$G67:$U67,C$4),0)</f>
        <v>0</v>
      </c>
      <c r="D62" s="136">
        <f>IF(ISNUMBER(LARGE(Resultat!$G67:$U67,D$4)),LARGE(Resultat!$G67:$U67,D$4),0)</f>
        <v>0</v>
      </c>
      <c r="E62" s="136">
        <f>IF(ISNUMBER(LARGE(Resultat!$G67:$U67,E$4)),LARGE(Resultat!$G67:$U67,E$4),0)</f>
        <v>0</v>
      </c>
      <c r="F62" s="136">
        <f>IF(ISNUMBER(LARGE(Resultat!$G67:$U67,F$4)),LARGE(Resultat!$G67:$U67,F$4),0)</f>
        <v>0</v>
      </c>
      <c r="G62" s="136">
        <f>IF(ISNUMBER(LARGE(Resultat!$G67:$U67,G$4)),LARGE(Resultat!$G67:$U67,G$4),0)</f>
        <v>0</v>
      </c>
      <c r="H62" s="136">
        <f>IF(ISNUMBER(LARGE(Resultat!$G67:$U67,H$4)),LARGE(Resultat!$G67:$U67,H$4),0)</f>
        <v>0</v>
      </c>
      <c r="I62" s="136">
        <f>IF(ISNUMBER(LARGE(Resultat!$G67:$U67,I$4)),LARGE(Resultat!$G67:$U67,I$4),0)</f>
        <v>0</v>
      </c>
      <c r="J62" s="136">
        <f>IF(ISNUMBER(LARGE(Resultat!$G67:$U67,J$4)),LARGE(Resultat!$G67:$U67,J$4),0)</f>
        <v>0</v>
      </c>
      <c r="K62" s="136">
        <f>IF(ISNUMBER(LARGE(Resultat!$G67:$U67,K$4)),LARGE(Resultat!$G67:$U67,K$4),0)</f>
        <v>0</v>
      </c>
      <c r="L62" s="136">
        <f>IF(ISNUMBER(LARGE(Resultat!$G67:$U67,L$4)),LARGE(Resultat!$G67:$U67,L$4),0)</f>
        <v>0</v>
      </c>
      <c r="M62" s="136">
        <f>IF(ISNUMBER(LARGE(Resultat!$G67:$U67,M$4)),LARGE(Resultat!$G67:$U67,M$4),0)</f>
        <v>0</v>
      </c>
      <c r="N62" s="136">
        <f>IF(ISNUMBER(LARGE(Resultat!$G67:$U67,N$4)),LARGE(Resultat!$G67:$U67,N$4),0)</f>
        <v>0</v>
      </c>
      <c r="O62" s="136">
        <f>IF(ISNUMBER(LARGE(Resultat!$G67:$U67,O$4)),LARGE(Resultat!$G67:$U67,O$4),0)</f>
        <v>0</v>
      </c>
      <c r="P62" s="136">
        <f>IF(ISNUMBER(LARGE(Resultat!$G67:$U67,P$4)),LARGE(Resultat!$G67:$U67,P$4),0)</f>
        <v>0</v>
      </c>
      <c r="Q62" s="136">
        <f>IF(ISNUMBER(LARGE(Resultat!$G67:$U67,Q$4)),LARGE(Resultat!$G67:$U67,Q$4),0)</f>
        <v>0</v>
      </c>
    </row>
    <row r="63" spans="1:17" ht="12.75">
      <c r="A63" s="139"/>
      <c r="B63" s="136" t="str">
        <f>Resultat!A68</f>
        <v>Larsen Per Erik</v>
      </c>
      <c r="C63" s="136">
        <f>IF(ISNUMBER(LARGE(Resultat!$G68:$U68,C$4)),LARGE(Resultat!$G68:$U68,C$4),0)</f>
        <v>0</v>
      </c>
      <c r="D63" s="136">
        <f>IF(ISNUMBER(LARGE(Resultat!$G68:$U68,D$4)),LARGE(Resultat!$G68:$U68,D$4),0)</f>
        <v>0</v>
      </c>
      <c r="E63" s="136">
        <f>IF(ISNUMBER(LARGE(Resultat!$G68:$U68,E$4)),LARGE(Resultat!$G68:$U68,E$4),0)</f>
        <v>0</v>
      </c>
      <c r="F63" s="136">
        <f>IF(ISNUMBER(LARGE(Resultat!$G68:$U68,F$4)),LARGE(Resultat!$G68:$U68,F$4),0)</f>
        <v>0</v>
      </c>
      <c r="G63" s="136">
        <f>IF(ISNUMBER(LARGE(Resultat!$G68:$U68,G$4)),LARGE(Resultat!$G68:$U68,G$4),0)</f>
        <v>0</v>
      </c>
      <c r="H63" s="136">
        <f>IF(ISNUMBER(LARGE(Resultat!$G68:$U68,H$4)),LARGE(Resultat!$G68:$U68,H$4),0)</f>
        <v>0</v>
      </c>
      <c r="I63" s="136">
        <f>IF(ISNUMBER(LARGE(Resultat!$G68:$U68,I$4)),LARGE(Resultat!$G68:$U68,I$4),0)</f>
        <v>0</v>
      </c>
      <c r="J63" s="136">
        <f>IF(ISNUMBER(LARGE(Resultat!$G68:$U68,J$4)),LARGE(Resultat!$G68:$U68,J$4),0)</f>
        <v>0</v>
      </c>
      <c r="K63" s="136">
        <f>IF(ISNUMBER(LARGE(Resultat!$G68:$U68,K$4)),LARGE(Resultat!$G68:$U68,K$4),0)</f>
        <v>0</v>
      </c>
      <c r="L63" s="136">
        <f>IF(ISNUMBER(LARGE(Resultat!$G68:$U68,L$4)),LARGE(Resultat!$G68:$U68,L$4),0)</f>
        <v>0</v>
      </c>
      <c r="M63" s="136">
        <f>IF(ISNUMBER(LARGE(Resultat!$G68:$U68,M$4)),LARGE(Resultat!$G68:$U68,M$4),0)</f>
        <v>0</v>
      </c>
      <c r="N63" s="136">
        <f>IF(ISNUMBER(LARGE(Resultat!$G68:$U68,N$4)),LARGE(Resultat!$G68:$U68,N$4),0)</f>
        <v>0</v>
      </c>
      <c r="O63" s="136">
        <f>IF(ISNUMBER(LARGE(Resultat!$G68:$U68,O$4)),LARGE(Resultat!$G68:$U68,O$4),0)</f>
        <v>0</v>
      </c>
      <c r="P63" s="136">
        <f>IF(ISNUMBER(LARGE(Resultat!$G68:$U68,P$4)),LARGE(Resultat!$G68:$U68,P$4),0)</f>
        <v>0</v>
      </c>
      <c r="Q63" s="136">
        <f>IF(ISNUMBER(LARGE(Resultat!$G68:$U68,Q$4)),LARGE(Resultat!$G68:$U68,Q$4),0)</f>
        <v>0</v>
      </c>
    </row>
    <row r="64" spans="1:17" ht="12.75">
      <c r="A64" s="139"/>
      <c r="B64" s="136" t="str">
        <f>Resultat!A69</f>
        <v>Lillehaug Ola</v>
      </c>
      <c r="C64" s="136">
        <f>IF(ISNUMBER(LARGE(Resultat!$G69:$U69,C$4)),LARGE(Resultat!$G69:$U69,C$4),0)</f>
        <v>0</v>
      </c>
      <c r="D64" s="136">
        <f>IF(ISNUMBER(LARGE(Resultat!$G69:$U69,D$4)),LARGE(Resultat!$G69:$U69,D$4),0)</f>
        <v>0</v>
      </c>
      <c r="E64" s="136">
        <f>IF(ISNUMBER(LARGE(Resultat!$G69:$U69,E$4)),LARGE(Resultat!$G69:$U69,E$4),0)</f>
        <v>0</v>
      </c>
      <c r="F64" s="136">
        <f>IF(ISNUMBER(LARGE(Resultat!$G69:$U69,F$4)),LARGE(Resultat!$G69:$U69,F$4),0)</f>
        <v>0</v>
      </c>
      <c r="G64" s="136">
        <f>IF(ISNUMBER(LARGE(Resultat!$G69:$U69,G$4)),LARGE(Resultat!$G69:$U69,G$4),0)</f>
        <v>0</v>
      </c>
      <c r="H64" s="136">
        <f>IF(ISNUMBER(LARGE(Resultat!$G69:$U69,H$4)),LARGE(Resultat!$G69:$U69,H$4),0)</f>
        <v>0</v>
      </c>
      <c r="I64" s="136">
        <f>IF(ISNUMBER(LARGE(Resultat!$G69:$U69,I$4)),LARGE(Resultat!$G69:$U69,I$4),0)</f>
        <v>0</v>
      </c>
      <c r="J64" s="136">
        <f>IF(ISNUMBER(LARGE(Resultat!$G69:$U69,J$4)),LARGE(Resultat!$G69:$U69,J$4),0)</f>
        <v>0</v>
      </c>
      <c r="K64" s="136">
        <f>IF(ISNUMBER(LARGE(Resultat!$G69:$U69,K$4)),LARGE(Resultat!$G69:$U69,K$4),0)</f>
        <v>0</v>
      </c>
      <c r="L64" s="136">
        <f>IF(ISNUMBER(LARGE(Resultat!$G69:$U69,L$4)),LARGE(Resultat!$G69:$U69,L$4),0)</f>
        <v>0</v>
      </c>
      <c r="M64" s="136">
        <f>IF(ISNUMBER(LARGE(Resultat!$G69:$U69,M$4)),LARGE(Resultat!$G69:$U69,M$4),0)</f>
        <v>0</v>
      </c>
      <c r="N64" s="136">
        <f>IF(ISNUMBER(LARGE(Resultat!$G69:$U69,N$4)),LARGE(Resultat!$G69:$U69,N$4),0)</f>
        <v>0</v>
      </c>
      <c r="O64" s="136">
        <f>IF(ISNUMBER(LARGE(Resultat!$G69:$U69,O$4)),LARGE(Resultat!$G69:$U69,O$4),0)</f>
        <v>0</v>
      </c>
      <c r="P64" s="136">
        <f>IF(ISNUMBER(LARGE(Resultat!$G69:$U69,P$4)),LARGE(Resultat!$G69:$U69,P$4),0)</f>
        <v>0</v>
      </c>
      <c r="Q64" s="136">
        <f>IF(ISNUMBER(LARGE(Resultat!$G69:$U69,Q$4)),LARGE(Resultat!$G69:$U69,Q$4),0)</f>
        <v>0</v>
      </c>
    </row>
    <row r="65" spans="1:17" ht="12.75">
      <c r="A65" s="139"/>
      <c r="B65" s="136" t="str">
        <f>Resultat!A70</f>
        <v>Lærum Bjørn</v>
      </c>
      <c r="C65" s="136">
        <f>IF(ISNUMBER(LARGE(Resultat!$G70:$U70,C$4)),LARGE(Resultat!$G70:$U70,C$4),0)</f>
        <v>0</v>
      </c>
      <c r="D65" s="136">
        <f>IF(ISNUMBER(LARGE(Resultat!$G70:$U70,D$4)),LARGE(Resultat!$G70:$U70,D$4),0)</f>
        <v>0</v>
      </c>
      <c r="E65" s="136">
        <f>IF(ISNUMBER(LARGE(Resultat!$G70:$U70,E$4)),LARGE(Resultat!$G70:$U70,E$4),0)</f>
        <v>0</v>
      </c>
      <c r="F65" s="136">
        <f>IF(ISNUMBER(LARGE(Resultat!$G70:$U70,F$4)),LARGE(Resultat!$G70:$U70,F$4),0)</f>
        <v>0</v>
      </c>
      <c r="G65" s="136">
        <f>IF(ISNUMBER(LARGE(Resultat!$G70:$U70,G$4)),LARGE(Resultat!$G70:$U70,G$4),0)</f>
        <v>0</v>
      </c>
      <c r="H65" s="136">
        <f>IF(ISNUMBER(LARGE(Resultat!$G70:$U70,H$4)),LARGE(Resultat!$G70:$U70,H$4),0)</f>
        <v>0</v>
      </c>
      <c r="I65" s="136">
        <f>IF(ISNUMBER(LARGE(Resultat!$G70:$U70,I$4)),LARGE(Resultat!$G70:$U70,I$4),0)</f>
        <v>0</v>
      </c>
      <c r="J65" s="136">
        <f>IF(ISNUMBER(LARGE(Resultat!$G70:$U70,J$4)),LARGE(Resultat!$G70:$U70,J$4),0)</f>
        <v>0</v>
      </c>
      <c r="K65" s="136">
        <f>IF(ISNUMBER(LARGE(Resultat!$G70:$U70,K$4)),LARGE(Resultat!$G70:$U70,K$4),0)</f>
        <v>0</v>
      </c>
      <c r="L65" s="136">
        <f>IF(ISNUMBER(LARGE(Resultat!$G70:$U70,L$4)),LARGE(Resultat!$G70:$U70,L$4),0)</f>
        <v>0</v>
      </c>
      <c r="M65" s="136">
        <f>IF(ISNUMBER(LARGE(Resultat!$G70:$U70,M$4)),LARGE(Resultat!$G70:$U70,M$4),0)</f>
        <v>0</v>
      </c>
      <c r="N65" s="136">
        <f>IF(ISNUMBER(LARGE(Resultat!$G70:$U70,N$4)),LARGE(Resultat!$G70:$U70,N$4),0)</f>
        <v>0</v>
      </c>
      <c r="O65" s="136">
        <f>IF(ISNUMBER(LARGE(Resultat!$G70:$U70,O$4)),LARGE(Resultat!$G70:$U70,O$4),0)</f>
        <v>0</v>
      </c>
      <c r="P65" s="136">
        <f>IF(ISNUMBER(LARGE(Resultat!$G70:$U70,P$4)),LARGE(Resultat!$G70:$U70,P$4),0)</f>
        <v>0</v>
      </c>
      <c r="Q65" s="136">
        <f>IF(ISNUMBER(LARGE(Resultat!$G70:$U70,Q$4)),LARGE(Resultat!$G70:$U70,Q$4),0)</f>
        <v>0</v>
      </c>
    </row>
    <row r="66" spans="1:17" ht="12.75">
      <c r="A66" s="139"/>
      <c r="B66" s="136" t="str">
        <f>Resultat!A71</f>
        <v>Løvlien Tore</v>
      </c>
      <c r="C66" s="136">
        <f>IF(ISNUMBER(LARGE(Resultat!$G71:$U71,C$4)),LARGE(Resultat!$G71:$U71,C$4),0)</f>
        <v>0</v>
      </c>
      <c r="D66" s="136">
        <f>IF(ISNUMBER(LARGE(Resultat!$G71:$U71,D$4)),LARGE(Resultat!$G71:$U71,D$4),0)</f>
        <v>0</v>
      </c>
      <c r="E66" s="136">
        <f>IF(ISNUMBER(LARGE(Resultat!$G71:$U71,E$4)),LARGE(Resultat!$G71:$U71,E$4),0)</f>
        <v>0</v>
      </c>
      <c r="F66" s="136">
        <f>IF(ISNUMBER(LARGE(Resultat!$G71:$U71,F$4)),LARGE(Resultat!$G71:$U71,F$4),0)</f>
        <v>0</v>
      </c>
      <c r="G66" s="136">
        <f>IF(ISNUMBER(LARGE(Resultat!$G71:$U71,G$4)),LARGE(Resultat!$G71:$U71,G$4),0)</f>
        <v>0</v>
      </c>
      <c r="H66" s="136">
        <f>IF(ISNUMBER(LARGE(Resultat!$G71:$U71,H$4)),LARGE(Resultat!$G71:$U71,H$4),0)</f>
        <v>0</v>
      </c>
      <c r="I66" s="136">
        <f>IF(ISNUMBER(LARGE(Resultat!$G71:$U71,I$4)),LARGE(Resultat!$G71:$U71,I$4),0)</f>
        <v>0</v>
      </c>
      <c r="J66" s="136">
        <f>IF(ISNUMBER(LARGE(Resultat!$G71:$U71,J$4)),LARGE(Resultat!$G71:$U71,J$4),0)</f>
        <v>0</v>
      </c>
      <c r="K66" s="136">
        <f>IF(ISNUMBER(LARGE(Resultat!$G71:$U71,K$4)),LARGE(Resultat!$G71:$U71,K$4),0)</f>
        <v>0</v>
      </c>
      <c r="L66" s="136">
        <f>IF(ISNUMBER(LARGE(Resultat!$G71:$U71,L$4)),LARGE(Resultat!$G71:$U71,L$4),0)</f>
        <v>0</v>
      </c>
      <c r="M66" s="136">
        <f>IF(ISNUMBER(LARGE(Resultat!$G71:$U71,M$4)),LARGE(Resultat!$G71:$U71,M$4),0)</f>
        <v>0</v>
      </c>
      <c r="N66" s="136">
        <f>IF(ISNUMBER(LARGE(Resultat!$G71:$U71,N$4)),LARGE(Resultat!$G71:$U71,N$4),0)</f>
        <v>0</v>
      </c>
      <c r="O66" s="136">
        <f>IF(ISNUMBER(LARGE(Resultat!$G71:$U71,O$4)),LARGE(Resultat!$G71:$U71,O$4),0)</f>
        <v>0</v>
      </c>
      <c r="P66" s="136">
        <f>IF(ISNUMBER(LARGE(Resultat!$G71:$U71,P$4)),LARGE(Resultat!$G71:$U71,P$4),0)</f>
        <v>0</v>
      </c>
      <c r="Q66" s="136">
        <f>IF(ISNUMBER(LARGE(Resultat!$G71:$U71,Q$4)),LARGE(Resultat!$G71:$U71,Q$4),0)</f>
        <v>0</v>
      </c>
    </row>
    <row r="67" spans="1:17" ht="12.75">
      <c r="A67" s="139"/>
      <c r="B67" s="136" t="str">
        <f>Resultat!A72</f>
        <v>Moen Ole-Kristian</v>
      </c>
      <c r="C67" s="136">
        <f>IF(ISNUMBER(LARGE(Resultat!$G72:$U72,C$4)),LARGE(Resultat!$G72:$U72,C$4),0)</f>
        <v>0</v>
      </c>
      <c r="D67" s="136">
        <f>IF(ISNUMBER(LARGE(Resultat!$G72:$U72,D$4)),LARGE(Resultat!$G72:$U72,D$4),0)</f>
        <v>0</v>
      </c>
      <c r="E67" s="136">
        <f>IF(ISNUMBER(LARGE(Resultat!$G72:$U72,E$4)),LARGE(Resultat!$G72:$U72,E$4),0)</f>
        <v>0</v>
      </c>
      <c r="F67" s="136">
        <f>IF(ISNUMBER(LARGE(Resultat!$G72:$U72,F$4)),LARGE(Resultat!$G72:$U72,F$4),0)</f>
        <v>0</v>
      </c>
      <c r="G67" s="136">
        <f>IF(ISNUMBER(LARGE(Resultat!$G72:$U72,G$4)),LARGE(Resultat!$G72:$U72,G$4),0)</f>
        <v>0</v>
      </c>
      <c r="H67" s="136">
        <f>IF(ISNUMBER(LARGE(Resultat!$G72:$U72,H$4)),LARGE(Resultat!$G72:$U72,H$4),0)</f>
        <v>0</v>
      </c>
      <c r="I67" s="136">
        <f>IF(ISNUMBER(LARGE(Resultat!$G72:$U72,I$4)),LARGE(Resultat!$G72:$U72,I$4),0)</f>
        <v>0</v>
      </c>
      <c r="J67" s="136">
        <f>IF(ISNUMBER(LARGE(Resultat!$G72:$U72,J$4)),LARGE(Resultat!$G72:$U72,J$4),0)</f>
        <v>0</v>
      </c>
      <c r="K67" s="136">
        <f>IF(ISNUMBER(LARGE(Resultat!$G72:$U72,K$4)),LARGE(Resultat!$G72:$U72,K$4),0)</f>
        <v>0</v>
      </c>
      <c r="L67" s="136">
        <f>IF(ISNUMBER(LARGE(Resultat!$G72:$U72,L$4)),LARGE(Resultat!$G72:$U72,L$4),0)</f>
        <v>0</v>
      </c>
      <c r="M67" s="136">
        <f>IF(ISNUMBER(LARGE(Resultat!$G72:$U72,M$4)),LARGE(Resultat!$G72:$U72,M$4),0)</f>
        <v>0</v>
      </c>
      <c r="N67" s="136">
        <f>IF(ISNUMBER(LARGE(Resultat!$G72:$U72,N$4)),LARGE(Resultat!$G72:$U72,N$4),0)</f>
        <v>0</v>
      </c>
      <c r="O67" s="136">
        <f>IF(ISNUMBER(LARGE(Resultat!$G72:$U72,O$4)),LARGE(Resultat!$G72:$U72,O$4),0)</f>
        <v>0</v>
      </c>
      <c r="P67" s="136">
        <f>IF(ISNUMBER(LARGE(Resultat!$G72:$U72,P$4)),LARGE(Resultat!$G72:$U72,P$4),0)</f>
        <v>0</v>
      </c>
      <c r="Q67" s="136">
        <f>IF(ISNUMBER(LARGE(Resultat!$G72:$U72,Q$4)),LARGE(Resultat!$G72:$U72,Q$4),0)</f>
        <v>0</v>
      </c>
    </row>
    <row r="68" spans="1:17" ht="12.75">
      <c r="A68" s="139"/>
      <c r="B68" s="136" t="str">
        <f>Resultat!A73</f>
        <v>Morgan Nicholas</v>
      </c>
      <c r="C68" s="136">
        <f>IF(ISNUMBER(LARGE(Resultat!$G73:$U73,C$4)),LARGE(Resultat!$G73:$U73,C$4),0)</f>
        <v>0</v>
      </c>
      <c r="D68" s="136">
        <f>IF(ISNUMBER(LARGE(Resultat!$G73:$U73,D$4)),LARGE(Resultat!$G73:$U73,D$4),0)</f>
        <v>0</v>
      </c>
      <c r="E68" s="136">
        <f>IF(ISNUMBER(LARGE(Resultat!$G73:$U73,E$4)),LARGE(Resultat!$G73:$U73,E$4),0)</f>
        <v>0</v>
      </c>
      <c r="F68" s="136">
        <f>IF(ISNUMBER(LARGE(Resultat!$G73:$U73,F$4)),LARGE(Resultat!$G73:$U73,F$4),0)</f>
        <v>0</v>
      </c>
      <c r="G68" s="136">
        <f>IF(ISNUMBER(LARGE(Resultat!$G73:$U73,G$4)),LARGE(Resultat!$G73:$U73,G$4),0)</f>
        <v>0</v>
      </c>
      <c r="H68" s="136">
        <f>IF(ISNUMBER(LARGE(Resultat!$G73:$U73,H$4)),LARGE(Resultat!$G73:$U73,H$4),0)</f>
        <v>0</v>
      </c>
      <c r="I68" s="136">
        <f>IF(ISNUMBER(LARGE(Resultat!$G73:$U73,I$4)),LARGE(Resultat!$G73:$U73,I$4),0)</f>
        <v>0</v>
      </c>
      <c r="J68" s="136">
        <f>IF(ISNUMBER(LARGE(Resultat!$G73:$U73,J$4)),LARGE(Resultat!$G73:$U73,J$4),0)</f>
        <v>0</v>
      </c>
      <c r="K68" s="136">
        <f>IF(ISNUMBER(LARGE(Resultat!$G73:$U73,K$4)),LARGE(Resultat!$G73:$U73,K$4),0)</f>
        <v>0</v>
      </c>
      <c r="L68" s="136">
        <f>IF(ISNUMBER(LARGE(Resultat!$G73:$U73,L$4)),LARGE(Resultat!$G73:$U73,L$4),0)</f>
        <v>0</v>
      </c>
      <c r="M68" s="136">
        <f>IF(ISNUMBER(LARGE(Resultat!$G73:$U73,M$4)),LARGE(Resultat!$G73:$U73,M$4),0)</f>
        <v>0</v>
      </c>
      <c r="N68" s="136">
        <f>IF(ISNUMBER(LARGE(Resultat!$G73:$U73,N$4)),LARGE(Resultat!$G73:$U73,N$4),0)</f>
        <v>0</v>
      </c>
      <c r="O68" s="136">
        <f>IF(ISNUMBER(LARGE(Resultat!$G73:$U73,O$4)),LARGE(Resultat!$G73:$U73,O$4),0)</f>
        <v>0</v>
      </c>
      <c r="P68" s="136">
        <f>IF(ISNUMBER(LARGE(Resultat!$G73:$U73,P$4)),LARGE(Resultat!$G73:$U73,P$4),0)</f>
        <v>0</v>
      </c>
      <c r="Q68" s="136">
        <f>IF(ISNUMBER(LARGE(Resultat!$G73:$U73,Q$4)),LARGE(Resultat!$G73:$U73,Q$4),0)</f>
        <v>0</v>
      </c>
    </row>
    <row r="69" spans="1:17" ht="12.75">
      <c r="A69" s="139"/>
      <c r="B69" s="136" t="str">
        <f>Resultat!A74</f>
        <v>Myrnes Sveinung</v>
      </c>
      <c r="C69" s="136">
        <f>IF(ISNUMBER(LARGE(Resultat!$G74:$U74,C$4)),LARGE(Resultat!$G74:$U74,C$4),0)</f>
        <v>0</v>
      </c>
      <c r="D69" s="136">
        <f>IF(ISNUMBER(LARGE(Resultat!$G74:$U74,D$4)),LARGE(Resultat!$G74:$U74,D$4),0)</f>
        <v>0</v>
      </c>
      <c r="E69" s="136">
        <f>IF(ISNUMBER(LARGE(Resultat!$G74:$U74,E$4)),LARGE(Resultat!$G74:$U74,E$4),0)</f>
        <v>0</v>
      </c>
      <c r="F69" s="136">
        <f>IF(ISNUMBER(LARGE(Resultat!$G74:$U74,F$4)),LARGE(Resultat!$G74:$U74,F$4),0)</f>
        <v>0</v>
      </c>
      <c r="G69" s="136">
        <f>IF(ISNUMBER(LARGE(Resultat!$G74:$U74,G$4)),LARGE(Resultat!$G74:$U74,G$4),0)</f>
        <v>0</v>
      </c>
      <c r="H69" s="136">
        <f>IF(ISNUMBER(LARGE(Resultat!$G74:$U74,H$4)),LARGE(Resultat!$G74:$U74,H$4),0)</f>
        <v>0</v>
      </c>
      <c r="I69" s="136">
        <f>IF(ISNUMBER(LARGE(Resultat!$G74:$U74,I$4)),LARGE(Resultat!$G74:$U74,I$4),0)</f>
        <v>0</v>
      </c>
      <c r="J69" s="136">
        <f>IF(ISNUMBER(LARGE(Resultat!$G74:$U74,J$4)),LARGE(Resultat!$G74:$U74,J$4),0)</f>
        <v>0</v>
      </c>
      <c r="K69" s="136">
        <f>IF(ISNUMBER(LARGE(Resultat!$G74:$U74,K$4)),LARGE(Resultat!$G74:$U74,K$4),0)</f>
        <v>0</v>
      </c>
      <c r="L69" s="136">
        <f>IF(ISNUMBER(LARGE(Resultat!$G74:$U74,L$4)),LARGE(Resultat!$G74:$U74,L$4),0)</f>
        <v>0</v>
      </c>
      <c r="M69" s="136">
        <f>IF(ISNUMBER(LARGE(Resultat!$G74:$U74,M$4)),LARGE(Resultat!$G74:$U74,M$4),0)</f>
        <v>0</v>
      </c>
      <c r="N69" s="136">
        <f>IF(ISNUMBER(LARGE(Resultat!$G74:$U74,N$4)),LARGE(Resultat!$G74:$U74,N$4),0)</f>
        <v>0</v>
      </c>
      <c r="O69" s="136">
        <f>IF(ISNUMBER(LARGE(Resultat!$G74:$U74,O$4)),LARGE(Resultat!$G74:$U74,O$4),0)</f>
        <v>0</v>
      </c>
      <c r="P69" s="136">
        <f>IF(ISNUMBER(LARGE(Resultat!$G74:$U74,P$4)),LARGE(Resultat!$G74:$U74,P$4),0)</f>
        <v>0</v>
      </c>
      <c r="Q69" s="136">
        <f>IF(ISNUMBER(LARGE(Resultat!$G74:$U74,Q$4)),LARGE(Resultat!$G74:$U74,Q$4),0)</f>
        <v>0</v>
      </c>
    </row>
    <row r="70" spans="1:17" ht="12.75">
      <c r="A70" s="139"/>
      <c r="B70" s="136" t="str">
        <f>Resultat!A75</f>
        <v>Nilsen Terje</v>
      </c>
      <c r="C70" s="136">
        <f>IF(ISNUMBER(LARGE(Resultat!$G75:$U75,C$4)),LARGE(Resultat!$G75:$U75,C$4),0)</f>
        <v>0</v>
      </c>
      <c r="D70" s="136">
        <f>IF(ISNUMBER(LARGE(Resultat!$G75:$U75,D$4)),LARGE(Resultat!$G75:$U75,D$4),0)</f>
        <v>0</v>
      </c>
      <c r="E70" s="136">
        <f>IF(ISNUMBER(LARGE(Resultat!$G75:$U75,E$4)),LARGE(Resultat!$G75:$U75,E$4),0)</f>
        <v>0</v>
      </c>
      <c r="F70" s="136">
        <f>IF(ISNUMBER(LARGE(Resultat!$G75:$U75,F$4)),LARGE(Resultat!$G75:$U75,F$4),0)</f>
        <v>0</v>
      </c>
      <c r="G70" s="136">
        <f>IF(ISNUMBER(LARGE(Resultat!$G75:$U75,G$4)),LARGE(Resultat!$G75:$U75,G$4),0)</f>
        <v>0</v>
      </c>
      <c r="H70" s="136">
        <f>IF(ISNUMBER(LARGE(Resultat!$G75:$U75,H$4)),LARGE(Resultat!$G75:$U75,H$4),0)</f>
        <v>0</v>
      </c>
      <c r="I70" s="136">
        <f>IF(ISNUMBER(LARGE(Resultat!$G75:$U75,I$4)),LARGE(Resultat!$G75:$U75,I$4),0)</f>
        <v>0</v>
      </c>
      <c r="J70" s="136">
        <f>IF(ISNUMBER(LARGE(Resultat!$G75:$U75,J$4)),LARGE(Resultat!$G75:$U75,J$4),0)</f>
        <v>0</v>
      </c>
      <c r="K70" s="136">
        <f>IF(ISNUMBER(LARGE(Resultat!$G75:$U75,K$4)),LARGE(Resultat!$G75:$U75,K$4),0)</f>
        <v>0</v>
      </c>
      <c r="L70" s="136">
        <f>IF(ISNUMBER(LARGE(Resultat!$G75:$U75,L$4)),LARGE(Resultat!$G75:$U75,L$4),0)</f>
        <v>0</v>
      </c>
      <c r="M70" s="136">
        <f>IF(ISNUMBER(LARGE(Resultat!$G75:$U75,M$4)),LARGE(Resultat!$G75:$U75,M$4),0)</f>
        <v>0</v>
      </c>
      <c r="N70" s="136">
        <f>IF(ISNUMBER(LARGE(Resultat!$G75:$U75,N$4)),LARGE(Resultat!$G75:$U75,N$4),0)</f>
        <v>0</v>
      </c>
      <c r="O70" s="136">
        <f>IF(ISNUMBER(LARGE(Resultat!$G75:$U75,O$4)),LARGE(Resultat!$G75:$U75,O$4),0)</f>
        <v>0</v>
      </c>
      <c r="P70" s="136">
        <f>IF(ISNUMBER(LARGE(Resultat!$G75:$U75,P$4)),LARGE(Resultat!$G75:$U75,P$4),0)</f>
        <v>0</v>
      </c>
      <c r="Q70" s="136">
        <f>IF(ISNUMBER(LARGE(Resultat!$G75:$U75,Q$4)),LARGE(Resultat!$G75:$U75,Q$4),0)</f>
        <v>0</v>
      </c>
    </row>
    <row r="71" spans="1:17" ht="12.75">
      <c r="A71" s="139"/>
      <c r="B71" s="136" t="str">
        <f>Resultat!A76</f>
        <v>Olsen Endre</v>
      </c>
      <c r="C71" s="136">
        <f>IF(ISNUMBER(LARGE(Resultat!$G76:$U76,C$4)),LARGE(Resultat!$G76:$U76,C$4),0)</f>
        <v>0</v>
      </c>
      <c r="D71" s="136">
        <f>IF(ISNUMBER(LARGE(Resultat!$G76:$U76,D$4)),LARGE(Resultat!$G76:$U76,D$4),0)</f>
        <v>0</v>
      </c>
      <c r="E71" s="136">
        <f>IF(ISNUMBER(LARGE(Resultat!$G76:$U76,E$4)),LARGE(Resultat!$G76:$U76,E$4),0)</f>
        <v>0</v>
      </c>
      <c r="F71" s="136">
        <f>IF(ISNUMBER(LARGE(Resultat!$G76:$U76,F$4)),LARGE(Resultat!$G76:$U76,F$4),0)</f>
        <v>0</v>
      </c>
      <c r="G71" s="136">
        <f>IF(ISNUMBER(LARGE(Resultat!$G76:$U76,G$4)),LARGE(Resultat!$G76:$U76,G$4),0)</f>
        <v>0</v>
      </c>
      <c r="H71" s="136">
        <f>IF(ISNUMBER(LARGE(Resultat!$G76:$U76,H$4)),LARGE(Resultat!$G76:$U76,H$4),0)</f>
        <v>0</v>
      </c>
      <c r="I71" s="136">
        <f>IF(ISNUMBER(LARGE(Resultat!$G76:$U76,I$4)),LARGE(Resultat!$G76:$U76,I$4),0)</f>
        <v>0</v>
      </c>
      <c r="J71" s="136">
        <f>IF(ISNUMBER(LARGE(Resultat!$G76:$U76,J$4)),LARGE(Resultat!$G76:$U76,J$4),0)</f>
        <v>0</v>
      </c>
      <c r="K71" s="136">
        <f>IF(ISNUMBER(LARGE(Resultat!$G76:$U76,K$4)),LARGE(Resultat!$G76:$U76,K$4),0)</f>
        <v>0</v>
      </c>
      <c r="L71" s="136">
        <f>IF(ISNUMBER(LARGE(Resultat!$G76:$U76,L$4)),LARGE(Resultat!$G76:$U76,L$4),0)</f>
        <v>0</v>
      </c>
      <c r="M71" s="136">
        <f>IF(ISNUMBER(LARGE(Resultat!$G76:$U76,M$4)),LARGE(Resultat!$G76:$U76,M$4),0)</f>
        <v>0</v>
      </c>
      <c r="N71" s="136">
        <f>IF(ISNUMBER(LARGE(Resultat!$G76:$U76,N$4)),LARGE(Resultat!$G76:$U76,N$4),0)</f>
        <v>0</v>
      </c>
      <c r="O71" s="136">
        <f>IF(ISNUMBER(LARGE(Resultat!$G76:$U76,O$4)),LARGE(Resultat!$G76:$U76,O$4),0)</f>
        <v>0</v>
      </c>
      <c r="P71" s="136">
        <f>IF(ISNUMBER(LARGE(Resultat!$G76:$U76,P$4)),LARGE(Resultat!$G76:$U76,P$4),0)</f>
        <v>0</v>
      </c>
      <c r="Q71" s="136">
        <f>IF(ISNUMBER(LARGE(Resultat!$G76:$U76,Q$4)),LARGE(Resultat!$G76:$U76,Q$4),0)</f>
        <v>0</v>
      </c>
    </row>
    <row r="72" spans="1:17" ht="12.75">
      <c r="A72" s="139"/>
      <c r="B72" s="136" t="str">
        <f>Resultat!A77</f>
        <v>Ring Ellen</v>
      </c>
      <c r="C72" s="136">
        <f>IF(ISNUMBER(LARGE(Resultat!$G77:$U77,C$4)),LARGE(Resultat!$G77:$U77,C$4),0)</f>
        <v>0</v>
      </c>
      <c r="D72" s="136">
        <f>IF(ISNUMBER(LARGE(Resultat!$G77:$U77,D$4)),LARGE(Resultat!$G77:$U77,D$4),0)</f>
        <v>0</v>
      </c>
      <c r="E72" s="136">
        <f>IF(ISNUMBER(LARGE(Resultat!$G77:$U77,E$4)),LARGE(Resultat!$G77:$U77,E$4),0)</f>
        <v>0</v>
      </c>
      <c r="F72" s="136">
        <f>IF(ISNUMBER(LARGE(Resultat!$G77:$U77,F$4)),LARGE(Resultat!$G77:$U77,F$4),0)</f>
        <v>0</v>
      </c>
      <c r="G72" s="136">
        <f>IF(ISNUMBER(LARGE(Resultat!$G77:$U77,G$4)),LARGE(Resultat!$G77:$U77,G$4),0)</f>
        <v>0</v>
      </c>
      <c r="H72" s="136">
        <f>IF(ISNUMBER(LARGE(Resultat!$G77:$U77,H$4)),LARGE(Resultat!$G77:$U77,H$4),0)</f>
        <v>0</v>
      </c>
      <c r="I72" s="136">
        <f>IF(ISNUMBER(LARGE(Resultat!$G77:$U77,I$4)),LARGE(Resultat!$G77:$U77,I$4),0)</f>
        <v>0</v>
      </c>
      <c r="J72" s="136">
        <f>IF(ISNUMBER(LARGE(Resultat!$G77:$U77,J$4)),LARGE(Resultat!$G77:$U77,J$4),0)</f>
        <v>0</v>
      </c>
      <c r="K72" s="136">
        <f>IF(ISNUMBER(LARGE(Resultat!$G77:$U77,K$4)),LARGE(Resultat!$G77:$U77,K$4),0)</f>
        <v>0</v>
      </c>
      <c r="L72" s="136">
        <f>IF(ISNUMBER(LARGE(Resultat!$G77:$U77,L$4)),LARGE(Resultat!$G77:$U77,L$4),0)</f>
        <v>0</v>
      </c>
      <c r="M72" s="136">
        <f>IF(ISNUMBER(LARGE(Resultat!$G77:$U77,M$4)),LARGE(Resultat!$G77:$U77,M$4),0)</f>
        <v>0</v>
      </c>
      <c r="N72" s="136">
        <f>IF(ISNUMBER(LARGE(Resultat!$G77:$U77,N$4)),LARGE(Resultat!$G77:$U77,N$4),0)</f>
        <v>0</v>
      </c>
      <c r="O72" s="136">
        <f>IF(ISNUMBER(LARGE(Resultat!$G77:$U77,O$4)),LARGE(Resultat!$G77:$U77,O$4),0)</f>
        <v>0</v>
      </c>
      <c r="P72" s="136">
        <f>IF(ISNUMBER(LARGE(Resultat!$G77:$U77,P$4)),LARGE(Resultat!$G77:$U77,P$4),0)</f>
        <v>0</v>
      </c>
      <c r="Q72" s="136">
        <f>IF(ISNUMBER(LARGE(Resultat!$G77:$U77,Q$4)),LARGE(Resultat!$G77:$U77,Q$4),0)</f>
        <v>0</v>
      </c>
    </row>
    <row r="73" spans="1:17" ht="12.75">
      <c r="A73" s="139"/>
      <c r="B73" s="136" t="str">
        <f>Resultat!A78</f>
        <v>Ring Laila</v>
      </c>
      <c r="C73" s="136">
        <f>IF(ISNUMBER(LARGE(Resultat!$G78:$U78,C$4)),LARGE(Resultat!$G78:$U78,C$4),0)</f>
        <v>0</v>
      </c>
      <c r="D73" s="136">
        <f>IF(ISNUMBER(LARGE(Resultat!$G78:$U78,D$4)),LARGE(Resultat!$G78:$U78,D$4),0)</f>
        <v>0</v>
      </c>
      <c r="E73" s="136">
        <f>IF(ISNUMBER(LARGE(Resultat!$G78:$U78,E$4)),LARGE(Resultat!$G78:$U78,E$4),0)</f>
        <v>0</v>
      </c>
      <c r="F73" s="136">
        <f>IF(ISNUMBER(LARGE(Resultat!$G78:$U78,F$4)),LARGE(Resultat!$G78:$U78,F$4),0)</f>
        <v>0</v>
      </c>
      <c r="G73" s="136">
        <f>IF(ISNUMBER(LARGE(Resultat!$G78:$U78,G$4)),LARGE(Resultat!$G78:$U78,G$4),0)</f>
        <v>0</v>
      </c>
      <c r="H73" s="136">
        <f>IF(ISNUMBER(LARGE(Resultat!$G78:$U78,H$4)),LARGE(Resultat!$G78:$U78,H$4),0)</f>
        <v>0</v>
      </c>
      <c r="I73" s="136">
        <f>IF(ISNUMBER(LARGE(Resultat!$G78:$U78,I$4)),LARGE(Resultat!$G78:$U78,I$4),0)</f>
        <v>0</v>
      </c>
      <c r="J73" s="136">
        <f>IF(ISNUMBER(LARGE(Resultat!$G78:$U78,J$4)),LARGE(Resultat!$G78:$U78,J$4),0)</f>
        <v>0</v>
      </c>
      <c r="K73" s="136">
        <f>IF(ISNUMBER(LARGE(Resultat!$G78:$U78,K$4)),LARGE(Resultat!$G78:$U78,K$4),0)</f>
        <v>0</v>
      </c>
      <c r="L73" s="136">
        <f>IF(ISNUMBER(LARGE(Resultat!$G78:$U78,L$4)),LARGE(Resultat!$G78:$U78,L$4),0)</f>
        <v>0</v>
      </c>
      <c r="M73" s="136">
        <f>IF(ISNUMBER(LARGE(Resultat!$G78:$U78,M$4)),LARGE(Resultat!$G78:$U78,M$4),0)</f>
        <v>0</v>
      </c>
      <c r="N73" s="136">
        <f>IF(ISNUMBER(LARGE(Resultat!$G78:$U78,N$4)),LARGE(Resultat!$G78:$U78,N$4),0)</f>
        <v>0</v>
      </c>
      <c r="O73" s="136">
        <f>IF(ISNUMBER(LARGE(Resultat!$G78:$U78,O$4)),LARGE(Resultat!$G78:$U78,O$4),0)</f>
        <v>0</v>
      </c>
      <c r="P73" s="136">
        <f>IF(ISNUMBER(LARGE(Resultat!$G78:$U78,P$4)),LARGE(Resultat!$G78:$U78,P$4),0)</f>
        <v>0</v>
      </c>
      <c r="Q73" s="136">
        <f>IF(ISNUMBER(LARGE(Resultat!$G78:$U78,Q$4)),LARGE(Resultat!$G78:$U78,Q$4),0)</f>
        <v>0</v>
      </c>
    </row>
    <row r="74" spans="1:17" ht="12.75">
      <c r="A74" s="139"/>
      <c r="B74" s="136" t="str">
        <f>Resultat!A79</f>
        <v>Ringdal Gunnar</v>
      </c>
      <c r="C74" s="136">
        <f>IF(ISNUMBER(LARGE(Resultat!$G79:$U79,C$4)),LARGE(Resultat!$G79:$U79,C$4),0)</f>
        <v>0</v>
      </c>
      <c r="D74" s="136">
        <f>IF(ISNUMBER(LARGE(Resultat!$G79:$U79,D$4)),LARGE(Resultat!$G79:$U79,D$4),0)</f>
        <v>0</v>
      </c>
      <c r="E74" s="136">
        <f>IF(ISNUMBER(LARGE(Resultat!$G79:$U79,E$4)),LARGE(Resultat!$G79:$U79,E$4),0)</f>
        <v>0</v>
      </c>
      <c r="F74" s="136">
        <f>IF(ISNUMBER(LARGE(Resultat!$G79:$U79,F$4)),LARGE(Resultat!$G79:$U79,F$4),0)</f>
        <v>0</v>
      </c>
      <c r="G74" s="136">
        <f>IF(ISNUMBER(LARGE(Resultat!$G79:$U79,G$4)),LARGE(Resultat!$G79:$U79,G$4),0)</f>
        <v>0</v>
      </c>
      <c r="H74" s="136">
        <f>IF(ISNUMBER(LARGE(Resultat!$G79:$U79,H$4)),LARGE(Resultat!$G79:$U79,H$4),0)</f>
        <v>0</v>
      </c>
      <c r="I74" s="136">
        <f>IF(ISNUMBER(LARGE(Resultat!$G79:$U79,I$4)),LARGE(Resultat!$G79:$U79,I$4),0)</f>
        <v>0</v>
      </c>
      <c r="J74" s="136">
        <f>IF(ISNUMBER(LARGE(Resultat!$G79:$U79,J$4)),LARGE(Resultat!$G79:$U79,J$4),0)</f>
        <v>0</v>
      </c>
      <c r="K74" s="136">
        <f>IF(ISNUMBER(LARGE(Resultat!$G79:$U79,K$4)),LARGE(Resultat!$G79:$U79,K$4),0)</f>
        <v>0</v>
      </c>
      <c r="L74" s="136">
        <f>IF(ISNUMBER(LARGE(Resultat!$G79:$U79,L$4)),LARGE(Resultat!$G79:$U79,L$4),0)</f>
        <v>0</v>
      </c>
      <c r="M74" s="136">
        <f>IF(ISNUMBER(LARGE(Resultat!$G79:$U79,M$4)),LARGE(Resultat!$G79:$U79,M$4),0)</f>
        <v>0</v>
      </c>
      <c r="N74" s="136">
        <f>IF(ISNUMBER(LARGE(Resultat!$G79:$U79,N$4)),LARGE(Resultat!$G79:$U79,N$4),0)</f>
        <v>0</v>
      </c>
      <c r="O74" s="136">
        <f>IF(ISNUMBER(LARGE(Resultat!$G79:$U79,O$4)),LARGE(Resultat!$G79:$U79,O$4),0)</f>
        <v>0</v>
      </c>
      <c r="P74" s="136">
        <f>IF(ISNUMBER(LARGE(Resultat!$G79:$U79,P$4)),LARGE(Resultat!$G79:$U79,P$4),0)</f>
        <v>0</v>
      </c>
      <c r="Q74" s="136">
        <f>IF(ISNUMBER(LARGE(Resultat!$G79:$U79,Q$4)),LARGE(Resultat!$G79:$U79,Q$4),0)</f>
        <v>0</v>
      </c>
    </row>
    <row r="75" spans="1:17" ht="12.75">
      <c r="A75" s="139"/>
      <c r="B75" s="136" t="str">
        <f>Resultat!A80</f>
        <v>Roland Steinar</v>
      </c>
      <c r="C75" s="136">
        <f>IF(ISNUMBER(LARGE(Resultat!$G80:$U80,C$4)),LARGE(Resultat!$G80:$U80,C$4),0)</f>
        <v>0</v>
      </c>
      <c r="D75" s="136">
        <f>IF(ISNUMBER(LARGE(Resultat!$G80:$U80,D$4)),LARGE(Resultat!$G80:$U80,D$4),0)</f>
        <v>0</v>
      </c>
      <c r="E75" s="136">
        <f>IF(ISNUMBER(LARGE(Resultat!$G80:$U80,E$4)),LARGE(Resultat!$G80:$U80,E$4),0)</f>
        <v>0</v>
      </c>
      <c r="F75" s="136">
        <f>IF(ISNUMBER(LARGE(Resultat!$G80:$U80,F$4)),LARGE(Resultat!$G80:$U80,F$4),0)</f>
        <v>0</v>
      </c>
      <c r="G75" s="136">
        <f>IF(ISNUMBER(LARGE(Resultat!$G80:$U80,G$4)),LARGE(Resultat!$G80:$U80,G$4),0)</f>
        <v>0</v>
      </c>
      <c r="H75" s="136">
        <f>IF(ISNUMBER(LARGE(Resultat!$G80:$U80,H$4)),LARGE(Resultat!$G80:$U80,H$4),0)</f>
        <v>0</v>
      </c>
      <c r="I75" s="136">
        <f>IF(ISNUMBER(LARGE(Resultat!$G80:$U80,I$4)),LARGE(Resultat!$G80:$U80,I$4),0)</f>
        <v>0</v>
      </c>
      <c r="J75" s="136">
        <f>IF(ISNUMBER(LARGE(Resultat!$G80:$U80,J$4)),LARGE(Resultat!$G80:$U80,J$4),0)</f>
        <v>0</v>
      </c>
      <c r="K75" s="136">
        <f>IF(ISNUMBER(LARGE(Resultat!$G80:$U80,K$4)),LARGE(Resultat!$G80:$U80,K$4),0)</f>
        <v>0</v>
      </c>
      <c r="L75" s="136">
        <f>IF(ISNUMBER(LARGE(Resultat!$G80:$U80,L$4)),LARGE(Resultat!$G80:$U80,L$4),0)</f>
        <v>0</v>
      </c>
      <c r="M75" s="136">
        <f>IF(ISNUMBER(LARGE(Resultat!$G80:$U80,M$4)),LARGE(Resultat!$G80:$U80,M$4),0)</f>
        <v>0</v>
      </c>
      <c r="N75" s="136">
        <f>IF(ISNUMBER(LARGE(Resultat!$G80:$U80,N$4)),LARGE(Resultat!$G80:$U80,N$4),0)</f>
        <v>0</v>
      </c>
      <c r="O75" s="136">
        <f>IF(ISNUMBER(LARGE(Resultat!$G80:$U80,O$4)),LARGE(Resultat!$G80:$U80,O$4),0)</f>
        <v>0</v>
      </c>
      <c r="P75" s="136">
        <f>IF(ISNUMBER(LARGE(Resultat!$G80:$U80,P$4)),LARGE(Resultat!$G80:$U80,P$4),0)</f>
        <v>0</v>
      </c>
      <c r="Q75" s="136">
        <f>IF(ISNUMBER(LARGE(Resultat!$G80:$U80,Q$4)),LARGE(Resultat!$G80:$U80,Q$4),0)</f>
        <v>0</v>
      </c>
    </row>
    <row r="76" spans="1:17" ht="12.75">
      <c r="A76" s="139"/>
      <c r="B76" s="136" t="str">
        <f>Resultat!A81</f>
        <v>Røgeberg Brynjar</v>
      </c>
      <c r="C76" s="136">
        <f>IF(ISNUMBER(LARGE(Resultat!$G81:$U81,C$4)),LARGE(Resultat!$G81:$U81,C$4),0)</f>
        <v>0</v>
      </c>
      <c r="D76" s="136">
        <f>IF(ISNUMBER(LARGE(Resultat!$G81:$U81,D$4)),LARGE(Resultat!$G81:$U81,D$4),0)</f>
        <v>0</v>
      </c>
      <c r="E76" s="136">
        <f>IF(ISNUMBER(LARGE(Resultat!$G81:$U81,E$4)),LARGE(Resultat!$G81:$U81,E$4),0)</f>
        <v>0</v>
      </c>
      <c r="F76" s="136">
        <f>IF(ISNUMBER(LARGE(Resultat!$G81:$U81,F$4)),LARGE(Resultat!$G81:$U81,F$4),0)</f>
        <v>0</v>
      </c>
      <c r="G76" s="136">
        <f>IF(ISNUMBER(LARGE(Resultat!$G81:$U81,G$4)),LARGE(Resultat!$G81:$U81,G$4),0)</f>
        <v>0</v>
      </c>
      <c r="H76" s="136">
        <f>IF(ISNUMBER(LARGE(Resultat!$G81:$U81,H$4)),LARGE(Resultat!$G81:$U81,H$4),0)</f>
        <v>0</v>
      </c>
      <c r="I76" s="136">
        <f>IF(ISNUMBER(LARGE(Resultat!$G81:$U81,I$4)),LARGE(Resultat!$G81:$U81,I$4),0)</f>
        <v>0</v>
      </c>
      <c r="J76" s="136">
        <f>IF(ISNUMBER(LARGE(Resultat!$G81:$U81,J$4)),LARGE(Resultat!$G81:$U81,J$4),0)</f>
        <v>0</v>
      </c>
      <c r="K76" s="136">
        <f>IF(ISNUMBER(LARGE(Resultat!$G81:$U81,K$4)),LARGE(Resultat!$G81:$U81,K$4),0)</f>
        <v>0</v>
      </c>
      <c r="L76" s="136">
        <f>IF(ISNUMBER(LARGE(Resultat!$G81:$U81,L$4)),LARGE(Resultat!$G81:$U81,L$4),0)</f>
        <v>0</v>
      </c>
      <c r="M76" s="136">
        <f>IF(ISNUMBER(LARGE(Resultat!$G81:$U81,M$4)),LARGE(Resultat!$G81:$U81,M$4),0)</f>
        <v>0</v>
      </c>
      <c r="N76" s="136">
        <f>IF(ISNUMBER(LARGE(Resultat!$G81:$U81,N$4)),LARGE(Resultat!$G81:$U81,N$4),0)</f>
        <v>0</v>
      </c>
      <c r="O76" s="136">
        <f>IF(ISNUMBER(LARGE(Resultat!$G81:$U81,O$4)),LARGE(Resultat!$G81:$U81,O$4),0)</f>
        <v>0</v>
      </c>
      <c r="P76" s="136">
        <f>IF(ISNUMBER(LARGE(Resultat!$G81:$U81,P$4)),LARGE(Resultat!$G81:$U81,P$4),0)</f>
        <v>0</v>
      </c>
      <c r="Q76" s="136">
        <f>IF(ISNUMBER(LARGE(Resultat!$G81:$U81,Q$4)),LARGE(Resultat!$G81:$U81,Q$4),0)</f>
        <v>0</v>
      </c>
    </row>
    <row r="77" spans="1:17" ht="12.75">
      <c r="A77" s="139"/>
      <c r="B77" s="136" t="str">
        <f>Resultat!A82</f>
        <v>Seiersten Stian</v>
      </c>
      <c r="C77" s="136">
        <f>IF(ISNUMBER(LARGE(Resultat!$G82:$U82,C$4)),LARGE(Resultat!$G82:$U82,C$4),0)</f>
        <v>0</v>
      </c>
      <c r="D77" s="136">
        <f>IF(ISNUMBER(LARGE(Resultat!$G82:$U82,D$4)),LARGE(Resultat!$G82:$U82,D$4),0)</f>
        <v>0</v>
      </c>
      <c r="E77" s="136">
        <f>IF(ISNUMBER(LARGE(Resultat!$G82:$U82,E$4)),LARGE(Resultat!$G82:$U82,E$4),0)</f>
        <v>0</v>
      </c>
      <c r="F77" s="136">
        <f>IF(ISNUMBER(LARGE(Resultat!$G82:$U82,F$4)),LARGE(Resultat!$G82:$U82,F$4),0)</f>
        <v>0</v>
      </c>
      <c r="G77" s="136">
        <f>IF(ISNUMBER(LARGE(Resultat!$G82:$U82,G$4)),LARGE(Resultat!$G82:$U82,G$4),0)</f>
        <v>0</v>
      </c>
      <c r="H77" s="136">
        <f>IF(ISNUMBER(LARGE(Resultat!$G82:$U82,H$4)),LARGE(Resultat!$G82:$U82,H$4),0)</f>
        <v>0</v>
      </c>
      <c r="I77" s="136">
        <f>IF(ISNUMBER(LARGE(Resultat!$G82:$U82,I$4)),LARGE(Resultat!$G82:$U82,I$4),0)</f>
        <v>0</v>
      </c>
      <c r="J77" s="136">
        <f>IF(ISNUMBER(LARGE(Resultat!$G82:$U82,J$4)),LARGE(Resultat!$G82:$U82,J$4),0)</f>
        <v>0</v>
      </c>
      <c r="K77" s="136">
        <f>IF(ISNUMBER(LARGE(Resultat!$G82:$U82,K$4)),LARGE(Resultat!$G82:$U82,K$4),0)</f>
        <v>0</v>
      </c>
      <c r="L77" s="136">
        <f>IF(ISNUMBER(LARGE(Resultat!$G82:$U82,L$4)),LARGE(Resultat!$G82:$U82,L$4),0)</f>
        <v>0</v>
      </c>
      <c r="M77" s="136">
        <f>IF(ISNUMBER(LARGE(Resultat!$G82:$U82,M$4)),LARGE(Resultat!$G82:$U82,M$4),0)</f>
        <v>0</v>
      </c>
      <c r="N77" s="136">
        <f>IF(ISNUMBER(LARGE(Resultat!$G82:$U82,N$4)),LARGE(Resultat!$G82:$U82,N$4),0)</f>
        <v>0</v>
      </c>
      <c r="O77" s="136">
        <f>IF(ISNUMBER(LARGE(Resultat!$G82:$U82,O$4)),LARGE(Resultat!$G82:$U82,O$4),0)</f>
        <v>0</v>
      </c>
      <c r="P77" s="136">
        <f>IF(ISNUMBER(LARGE(Resultat!$G82:$U82,P$4)),LARGE(Resultat!$G82:$U82,P$4),0)</f>
        <v>0</v>
      </c>
      <c r="Q77" s="136">
        <f>IF(ISNUMBER(LARGE(Resultat!$G82:$U82,Q$4)),LARGE(Resultat!$G82:$U82,Q$4),0)</f>
        <v>0</v>
      </c>
    </row>
    <row r="78" spans="1:17" ht="12.75">
      <c r="A78" s="139"/>
      <c r="B78" s="136" t="str">
        <f>Resultat!A83</f>
        <v>Solbø Trond</v>
      </c>
      <c r="C78" s="136">
        <f>IF(ISNUMBER(LARGE(Resultat!$G83:$U83,C$4)),LARGE(Resultat!$G83:$U83,C$4),0)</f>
        <v>0</v>
      </c>
      <c r="D78" s="136">
        <f>IF(ISNUMBER(LARGE(Resultat!$G83:$U83,D$4)),LARGE(Resultat!$G83:$U83,D$4),0)</f>
        <v>0</v>
      </c>
      <c r="E78" s="136">
        <f>IF(ISNUMBER(LARGE(Resultat!$G83:$U83,E$4)),LARGE(Resultat!$G83:$U83,E$4),0)</f>
        <v>0</v>
      </c>
      <c r="F78" s="136">
        <f>IF(ISNUMBER(LARGE(Resultat!$G83:$U83,F$4)),LARGE(Resultat!$G83:$U83,F$4),0)</f>
        <v>0</v>
      </c>
      <c r="G78" s="136">
        <f>IF(ISNUMBER(LARGE(Resultat!$G83:$U83,G$4)),LARGE(Resultat!$G83:$U83,G$4),0)</f>
        <v>0</v>
      </c>
      <c r="H78" s="136">
        <f>IF(ISNUMBER(LARGE(Resultat!$G83:$U83,H$4)),LARGE(Resultat!$G83:$U83,H$4),0)</f>
        <v>0</v>
      </c>
      <c r="I78" s="136">
        <f>IF(ISNUMBER(LARGE(Resultat!$G83:$U83,I$4)),LARGE(Resultat!$G83:$U83,I$4),0)</f>
        <v>0</v>
      </c>
      <c r="J78" s="136">
        <f>IF(ISNUMBER(LARGE(Resultat!$G83:$U83,J$4)),LARGE(Resultat!$G83:$U83,J$4),0)</f>
        <v>0</v>
      </c>
      <c r="K78" s="136">
        <f>IF(ISNUMBER(LARGE(Resultat!$G83:$U83,K$4)),LARGE(Resultat!$G83:$U83,K$4),0)</f>
        <v>0</v>
      </c>
      <c r="L78" s="136">
        <f>IF(ISNUMBER(LARGE(Resultat!$G83:$U83,L$4)),LARGE(Resultat!$G83:$U83,L$4),0)</f>
        <v>0</v>
      </c>
      <c r="M78" s="136">
        <f>IF(ISNUMBER(LARGE(Resultat!$G83:$U83,M$4)),LARGE(Resultat!$G83:$U83,M$4),0)</f>
        <v>0</v>
      </c>
      <c r="N78" s="136">
        <f>IF(ISNUMBER(LARGE(Resultat!$G83:$U83,N$4)),LARGE(Resultat!$G83:$U83,N$4),0)</f>
        <v>0</v>
      </c>
      <c r="O78" s="136">
        <f>IF(ISNUMBER(LARGE(Resultat!$G83:$U83,O$4)),LARGE(Resultat!$G83:$U83,O$4),0)</f>
        <v>0</v>
      </c>
      <c r="P78" s="136">
        <f>IF(ISNUMBER(LARGE(Resultat!$G83:$U83,P$4)),LARGE(Resultat!$G83:$U83,P$4),0)</f>
        <v>0</v>
      </c>
      <c r="Q78" s="136">
        <f>IF(ISNUMBER(LARGE(Resultat!$G83:$U83,Q$4)),LARGE(Resultat!$G83:$U83,Q$4),0)</f>
        <v>0</v>
      </c>
    </row>
    <row r="79" spans="1:17" ht="12.75">
      <c r="A79" s="139"/>
      <c r="B79" s="136" t="str">
        <f>Resultat!A84</f>
        <v>Solli Arve</v>
      </c>
      <c r="C79" s="136">
        <f>IF(ISNUMBER(LARGE(Resultat!$G84:$U84,C$4)),LARGE(Resultat!$G84:$U84,C$4),0)</f>
        <v>0</v>
      </c>
      <c r="D79" s="136">
        <f>IF(ISNUMBER(LARGE(Resultat!$G84:$U84,D$4)),LARGE(Resultat!$G84:$U84,D$4),0)</f>
        <v>0</v>
      </c>
      <c r="E79" s="136">
        <f>IF(ISNUMBER(LARGE(Resultat!$G84:$U84,E$4)),LARGE(Resultat!$G84:$U84,E$4),0)</f>
        <v>0</v>
      </c>
      <c r="F79" s="136">
        <f>IF(ISNUMBER(LARGE(Resultat!$G84:$U84,F$4)),LARGE(Resultat!$G84:$U84,F$4),0)</f>
        <v>0</v>
      </c>
      <c r="G79" s="136">
        <f>IF(ISNUMBER(LARGE(Resultat!$G84:$U84,G$4)),LARGE(Resultat!$G84:$U84,G$4),0)</f>
        <v>0</v>
      </c>
      <c r="H79" s="136">
        <f>IF(ISNUMBER(LARGE(Resultat!$G84:$U84,H$4)),LARGE(Resultat!$G84:$U84,H$4),0)</f>
        <v>0</v>
      </c>
      <c r="I79" s="136">
        <f>IF(ISNUMBER(LARGE(Resultat!$G84:$U84,I$4)),LARGE(Resultat!$G84:$U84,I$4),0)</f>
        <v>0</v>
      </c>
      <c r="J79" s="136">
        <f>IF(ISNUMBER(LARGE(Resultat!$G84:$U84,J$4)),LARGE(Resultat!$G84:$U84,J$4),0)</f>
        <v>0</v>
      </c>
      <c r="K79" s="136">
        <f>IF(ISNUMBER(LARGE(Resultat!$G84:$U84,K$4)),LARGE(Resultat!$G84:$U84,K$4),0)</f>
        <v>0</v>
      </c>
      <c r="L79" s="136">
        <f>IF(ISNUMBER(LARGE(Resultat!$G84:$U84,L$4)),LARGE(Resultat!$G84:$U84,L$4),0)</f>
        <v>0</v>
      </c>
      <c r="M79" s="136">
        <f>IF(ISNUMBER(LARGE(Resultat!$G84:$U84,M$4)),LARGE(Resultat!$G84:$U84,M$4),0)</f>
        <v>0</v>
      </c>
      <c r="N79" s="136">
        <f>IF(ISNUMBER(LARGE(Resultat!$G84:$U84,N$4)),LARGE(Resultat!$G84:$U84,N$4),0)</f>
        <v>0</v>
      </c>
      <c r="O79" s="136">
        <f>IF(ISNUMBER(LARGE(Resultat!$G84:$U84,O$4)),LARGE(Resultat!$G84:$U84,O$4),0)</f>
        <v>0</v>
      </c>
      <c r="P79" s="136">
        <f>IF(ISNUMBER(LARGE(Resultat!$G84:$U84,P$4)),LARGE(Resultat!$G84:$U84,P$4),0)</f>
        <v>0</v>
      </c>
      <c r="Q79" s="136">
        <f>IF(ISNUMBER(LARGE(Resultat!$G84:$U84,Q$4)),LARGE(Resultat!$G84:$U84,Q$4),0)</f>
        <v>0</v>
      </c>
    </row>
    <row r="80" spans="1:17" ht="12.75">
      <c r="A80" s="139"/>
      <c r="B80" s="136" t="str">
        <f>Resultat!A85</f>
        <v>Stickler Øyvind</v>
      </c>
      <c r="C80" s="136">
        <f>IF(ISNUMBER(LARGE(Resultat!$G85:$U85,C$4)),LARGE(Resultat!$G85:$U85,C$4),0)</f>
        <v>0</v>
      </c>
      <c r="D80" s="136">
        <f>IF(ISNUMBER(LARGE(Resultat!$G85:$U85,D$4)),LARGE(Resultat!$G85:$U85,D$4),0)</f>
        <v>0</v>
      </c>
      <c r="E80" s="136">
        <f>IF(ISNUMBER(LARGE(Resultat!$G85:$U85,E$4)),LARGE(Resultat!$G85:$U85,E$4),0)</f>
        <v>0</v>
      </c>
      <c r="F80" s="136">
        <f>IF(ISNUMBER(LARGE(Resultat!$G85:$U85,F$4)),LARGE(Resultat!$G85:$U85,F$4),0)</f>
        <v>0</v>
      </c>
      <c r="G80" s="136">
        <f>IF(ISNUMBER(LARGE(Resultat!$G85:$U85,G$4)),LARGE(Resultat!$G85:$U85,G$4),0)</f>
        <v>0</v>
      </c>
      <c r="H80" s="136">
        <f>IF(ISNUMBER(LARGE(Resultat!$G85:$U85,H$4)),LARGE(Resultat!$G85:$U85,H$4),0)</f>
        <v>0</v>
      </c>
      <c r="I80" s="136">
        <f>IF(ISNUMBER(LARGE(Resultat!$G85:$U85,I$4)),LARGE(Resultat!$G85:$U85,I$4),0)</f>
        <v>0</v>
      </c>
      <c r="J80" s="136">
        <f>IF(ISNUMBER(LARGE(Resultat!$G85:$U85,J$4)),LARGE(Resultat!$G85:$U85,J$4),0)</f>
        <v>0</v>
      </c>
      <c r="K80" s="136">
        <f>IF(ISNUMBER(LARGE(Resultat!$G85:$U85,K$4)),LARGE(Resultat!$G85:$U85,K$4),0)</f>
        <v>0</v>
      </c>
      <c r="L80" s="136">
        <f>IF(ISNUMBER(LARGE(Resultat!$G85:$U85,L$4)),LARGE(Resultat!$G85:$U85,L$4),0)</f>
        <v>0</v>
      </c>
      <c r="M80" s="136">
        <f>IF(ISNUMBER(LARGE(Resultat!$G85:$U85,M$4)),LARGE(Resultat!$G85:$U85,M$4),0)</f>
        <v>0</v>
      </c>
      <c r="N80" s="136">
        <f>IF(ISNUMBER(LARGE(Resultat!$G85:$U85,N$4)),LARGE(Resultat!$G85:$U85,N$4),0)</f>
        <v>0</v>
      </c>
      <c r="O80" s="136">
        <f>IF(ISNUMBER(LARGE(Resultat!$G85:$U85,O$4)),LARGE(Resultat!$G85:$U85,O$4),0)</f>
        <v>0</v>
      </c>
      <c r="P80" s="136">
        <f>IF(ISNUMBER(LARGE(Resultat!$G85:$U85,P$4)),LARGE(Resultat!$G85:$U85,P$4),0)</f>
        <v>0</v>
      </c>
      <c r="Q80" s="136">
        <f>IF(ISNUMBER(LARGE(Resultat!$G85:$U85,Q$4)),LARGE(Resultat!$G85:$U85,Q$4),0)</f>
        <v>0</v>
      </c>
    </row>
    <row r="81" spans="1:17" ht="12.75">
      <c r="A81" s="139"/>
      <c r="B81" s="136" t="str">
        <f>Resultat!A86</f>
        <v>Synstad Vidar</v>
      </c>
      <c r="C81" s="136">
        <f>IF(ISNUMBER(LARGE(Resultat!$G86:$U86,C$4)),LARGE(Resultat!$G86:$U86,C$4),0)</f>
        <v>0</v>
      </c>
      <c r="D81" s="136">
        <f>IF(ISNUMBER(LARGE(Resultat!$G86:$U86,D$4)),LARGE(Resultat!$G86:$U86,D$4),0)</f>
        <v>0</v>
      </c>
      <c r="E81" s="136">
        <f>IF(ISNUMBER(LARGE(Resultat!$G86:$U86,E$4)),LARGE(Resultat!$G86:$U86,E$4),0)</f>
        <v>0</v>
      </c>
      <c r="F81" s="136">
        <f>IF(ISNUMBER(LARGE(Resultat!$G86:$U86,F$4)),LARGE(Resultat!$G86:$U86,F$4),0)</f>
        <v>0</v>
      </c>
      <c r="G81" s="136">
        <f>IF(ISNUMBER(LARGE(Resultat!$G86:$U86,G$4)),LARGE(Resultat!$G86:$U86,G$4),0)</f>
        <v>0</v>
      </c>
      <c r="H81" s="136">
        <f>IF(ISNUMBER(LARGE(Resultat!$G86:$U86,H$4)),LARGE(Resultat!$G86:$U86,H$4),0)</f>
        <v>0</v>
      </c>
      <c r="I81" s="136">
        <f>IF(ISNUMBER(LARGE(Resultat!$G86:$U86,I$4)),LARGE(Resultat!$G86:$U86,I$4),0)</f>
        <v>0</v>
      </c>
      <c r="J81" s="136">
        <f>IF(ISNUMBER(LARGE(Resultat!$G86:$U86,J$4)),LARGE(Resultat!$G86:$U86,J$4),0)</f>
        <v>0</v>
      </c>
      <c r="K81" s="136">
        <f>IF(ISNUMBER(LARGE(Resultat!$G86:$U86,K$4)),LARGE(Resultat!$G86:$U86,K$4),0)</f>
        <v>0</v>
      </c>
      <c r="L81" s="136">
        <f>IF(ISNUMBER(LARGE(Resultat!$G86:$U86,L$4)),LARGE(Resultat!$G86:$U86,L$4),0)</f>
        <v>0</v>
      </c>
      <c r="M81" s="136">
        <f>IF(ISNUMBER(LARGE(Resultat!$G86:$U86,M$4)),LARGE(Resultat!$G86:$U86,M$4),0)</f>
        <v>0</v>
      </c>
      <c r="N81" s="136">
        <f>IF(ISNUMBER(LARGE(Resultat!$G86:$U86,N$4)),LARGE(Resultat!$G86:$U86,N$4),0)</f>
        <v>0</v>
      </c>
      <c r="O81" s="136">
        <f>IF(ISNUMBER(LARGE(Resultat!$G86:$U86,O$4)),LARGE(Resultat!$G86:$U86,O$4),0)</f>
        <v>0</v>
      </c>
      <c r="P81" s="136">
        <f>IF(ISNUMBER(LARGE(Resultat!$G86:$U86,P$4)),LARGE(Resultat!$G86:$U86,P$4),0)</f>
        <v>0</v>
      </c>
      <c r="Q81" s="136">
        <f>IF(ISNUMBER(LARGE(Resultat!$G86:$U86,Q$4)),LARGE(Resultat!$G86:$U86,Q$4),0)</f>
        <v>0</v>
      </c>
    </row>
    <row r="82" spans="1:17" ht="12.75">
      <c r="A82" s="139"/>
      <c r="B82" s="136" t="str">
        <f>Resultat!A87</f>
        <v>Syvertsen Dag Erik</v>
      </c>
      <c r="C82" s="136">
        <f>IF(ISNUMBER(LARGE(Resultat!$G87:$U87,C$4)),LARGE(Resultat!$G87:$U87,C$4),0)</f>
        <v>0</v>
      </c>
      <c r="D82" s="136">
        <f>IF(ISNUMBER(LARGE(Resultat!$G87:$U87,D$4)),LARGE(Resultat!$G87:$U87,D$4),0)</f>
        <v>0</v>
      </c>
      <c r="E82" s="136">
        <f>IF(ISNUMBER(LARGE(Resultat!$G87:$U87,E$4)),LARGE(Resultat!$G87:$U87,E$4),0)</f>
        <v>0</v>
      </c>
      <c r="F82" s="136">
        <f>IF(ISNUMBER(LARGE(Resultat!$G87:$U87,F$4)),LARGE(Resultat!$G87:$U87,F$4),0)</f>
        <v>0</v>
      </c>
      <c r="G82" s="136">
        <f>IF(ISNUMBER(LARGE(Resultat!$G87:$U87,G$4)),LARGE(Resultat!$G87:$U87,G$4),0)</f>
        <v>0</v>
      </c>
      <c r="H82" s="136">
        <f>IF(ISNUMBER(LARGE(Resultat!$G87:$U87,H$4)),LARGE(Resultat!$G87:$U87,H$4),0)</f>
        <v>0</v>
      </c>
      <c r="I82" s="136">
        <f>IF(ISNUMBER(LARGE(Resultat!$G87:$U87,I$4)),LARGE(Resultat!$G87:$U87,I$4),0)</f>
        <v>0</v>
      </c>
      <c r="J82" s="136">
        <f>IF(ISNUMBER(LARGE(Resultat!$G87:$U87,J$4)),LARGE(Resultat!$G87:$U87,J$4),0)</f>
        <v>0</v>
      </c>
      <c r="K82" s="136">
        <f>IF(ISNUMBER(LARGE(Resultat!$G87:$U87,K$4)),LARGE(Resultat!$G87:$U87,K$4),0)</f>
        <v>0</v>
      </c>
      <c r="L82" s="136">
        <f>IF(ISNUMBER(LARGE(Resultat!$G87:$U87,L$4)),LARGE(Resultat!$G87:$U87,L$4),0)</f>
        <v>0</v>
      </c>
      <c r="M82" s="136">
        <f>IF(ISNUMBER(LARGE(Resultat!$G87:$U87,M$4)),LARGE(Resultat!$G87:$U87,M$4),0)</f>
        <v>0</v>
      </c>
      <c r="N82" s="136">
        <f>IF(ISNUMBER(LARGE(Resultat!$G87:$U87,N$4)),LARGE(Resultat!$G87:$U87,N$4),0)</f>
        <v>0</v>
      </c>
      <c r="O82" s="136">
        <f>IF(ISNUMBER(LARGE(Resultat!$G87:$U87,O$4)),LARGE(Resultat!$G87:$U87,O$4),0)</f>
        <v>0</v>
      </c>
      <c r="P82" s="136">
        <f>IF(ISNUMBER(LARGE(Resultat!$G87:$U87,P$4)),LARGE(Resultat!$G87:$U87,P$4),0)</f>
        <v>0</v>
      </c>
      <c r="Q82" s="136">
        <f>IF(ISNUMBER(LARGE(Resultat!$G87:$U87,Q$4)),LARGE(Resultat!$G87:$U87,Q$4),0)</f>
        <v>0</v>
      </c>
    </row>
    <row r="83" spans="1:17" ht="12.75">
      <c r="A83" s="139"/>
      <c r="B83" s="136" t="str">
        <f>Resultat!A88</f>
        <v>Sætre Julius Jahre</v>
      </c>
      <c r="C83" s="136">
        <f>IF(ISNUMBER(LARGE(Resultat!$G88:$U88,C$4)),LARGE(Resultat!$G88:$U88,C$4),0)</f>
        <v>0</v>
      </c>
      <c r="D83" s="136">
        <f>IF(ISNUMBER(LARGE(Resultat!$G88:$U88,D$4)),LARGE(Resultat!$G88:$U88,D$4),0)</f>
        <v>0</v>
      </c>
      <c r="E83" s="136">
        <f>IF(ISNUMBER(LARGE(Resultat!$G88:$U88,E$4)),LARGE(Resultat!$G88:$U88,E$4),0)</f>
        <v>0</v>
      </c>
      <c r="F83" s="136">
        <f>IF(ISNUMBER(LARGE(Resultat!$G88:$U88,F$4)),LARGE(Resultat!$G88:$U88,F$4),0)</f>
        <v>0</v>
      </c>
      <c r="G83" s="136">
        <f>IF(ISNUMBER(LARGE(Resultat!$G88:$U88,G$4)),LARGE(Resultat!$G88:$U88,G$4),0)</f>
        <v>0</v>
      </c>
      <c r="H83" s="136">
        <f>IF(ISNUMBER(LARGE(Resultat!$G88:$U88,H$4)),LARGE(Resultat!$G88:$U88,H$4),0)</f>
        <v>0</v>
      </c>
      <c r="I83" s="136">
        <f>IF(ISNUMBER(LARGE(Resultat!$G88:$U88,I$4)),LARGE(Resultat!$G88:$U88,I$4),0)</f>
        <v>0</v>
      </c>
      <c r="J83" s="136">
        <f>IF(ISNUMBER(LARGE(Resultat!$G88:$U88,J$4)),LARGE(Resultat!$G88:$U88,J$4),0)</f>
        <v>0</v>
      </c>
      <c r="K83" s="136">
        <f>IF(ISNUMBER(LARGE(Resultat!$G88:$U88,K$4)),LARGE(Resultat!$G88:$U88,K$4),0)</f>
        <v>0</v>
      </c>
      <c r="L83" s="136">
        <f>IF(ISNUMBER(LARGE(Resultat!$G88:$U88,L$4)),LARGE(Resultat!$G88:$U88,L$4),0)</f>
        <v>0</v>
      </c>
      <c r="M83" s="136">
        <f>IF(ISNUMBER(LARGE(Resultat!$G88:$U88,M$4)),LARGE(Resultat!$G88:$U88,M$4),0)</f>
        <v>0</v>
      </c>
      <c r="N83" s="136">
        <f>IF(ISNUMBER(LARGE(Resultat!$G88:$U88,N$4)),LARGE(Resultat!$G88:$U88,N$4),0)</f>
        <v>0</v>
      </c>
      <c r="O83" s="136">
        <f>IF(ISNUMBER(LARGE(Resultat!$G88:$U88,O$4)),LARGE(Resultat!$G88:$U88,O$4),0)</f>
        <v>0</v>
      </c>
      <c r="P83" s="136">
        <f>IF(ISNUMBER(LARGE(Resultat!$G88:$U88,P$4)),LARGE(Resultat!$G88:$U88,P$4),0)</f>
        <v>0</v>
      </c>
      <c r="Q83" s="136">
        <f>IF(ISNUMBER(LARGE(Resultat!$G88:$U88,Q$4)),LARGE(Resultat!$G88:$U88,Q$4),0)</f>
        <v>0</v>
      </c>
    </row>
    <row r="84" spans="1:17" ht="12.75">
      <c r="A84" s="139"/>
      <c r="B84" s="136" t="str">
        <f>Resultat!A89</f>
        <v>Søgaard John</v>
      </c>
      <c r="C84" s="136">
        <f>IF(ISNUMBER(LARGE(Resultat!$G89:$U89,C$4)),LARGE(Resultat!$G89:$U89,C$4),0)</f>
        <v>0</v>
      </c>
      <c r="D84" s="136">
        <f>IF(ISNUMBER(LARGE(Resultat!$G89:$U89,D$4)),LARGE(Resultat!$G89:$U89,D$4),0)</f>
        <v>0</v>
      </c>
      <c r="E84" s="136">
        <f>IF(ISNUMBER(LARGE(Resultat!$G89:$U89,E$4)),LARGE(Resultat!$G89:$U89,E$4),0)</f>
        <v>0</v>
      </c>
      <c r="F84" s="136">
        <f>IF(ISNUMBER(LARGE(Resultat!$G89:$U89,F$4)),LARGE(Resultat!$G89:$U89,F$4),0)</f>
        <v>0</v>
      </c>
      <c r="G84" s="136">
        <f>IF(ISNUMBER(LARGE(Resultat!$G89:$U89,G$4)),LARGE(Resultat!$G89:$U89,G$4),0)</f>
        <v>0</v>
      </c>
      <c r="H84" s="136">
        <f>IF(ISNUMBER(LARGE(Resultat!$G89:$U89,H$4)),LARGE(Resultat!$G89:$U89,H$4),0)</f>
        <v>0</v>
      </c>
      <c r="I84" s="136">
        <f>IF(ISNUMBER(LARGE(Resultat!$G89:$U89,I$4)),LARGE(Resultat!$G89:$U89,I$4),0)</f>
        <v>0</v>
      </c>
      <c r="J84" s="136">
        <f>IF(ISNUMBER(LARGE(Resultat!$G89:$U89,J$4)),LARGE(Resultat!$G89:$U89,J$4),0)</f>
        <v>0</v>
      </c>
      <c r="K84" s="136">
        <f>IF(ISNUMBER(LARGE(Resultat!$G89:$U89,K$4)),LARGE(Resultat!$G89:$U89,K$4),0)</f>
        <v>0</v>
      </c>
      <c r="L84" s="136">
        <f>IF(ISNUMBER(LARGE(Resultat!$G89:$U89,L$4)),LARGE(Resultat!$G89:$U89,L$4),0)</f>
        <v>0</v>
      </c>
      <c r="M84" s="136">
        <f>IF(ISNUMBER(LARGE(Resultat!$G89:$U89,M$4)),LARGE(Resultat!$G89:$U89,M$4),0)</f>
        <v>0</v>
      </c>
      <c r="N84" s="136">
        <f>IF(ISNUMBER(LARGE(Resultat!$G89:$U89,N$4)),LARGE(Resultat!$G89:$U89,N$4),0)</f>
        <v>0</v>
      </c>
      <c r="O84" s="136">
        <f>IF(ISNUMBER(LARGE(Resultat!$G89:$U89,O$4)),LARGE(Resultat!$G89:$U89,O$4),0)</f>
        <v>0</v>
      </c>
      <c r="P84" s="136">
        <f>IF(ISNUMBER(LARGE(Resultat!$G89:$U89,P$4)),LARGE(Resultat!$G89:$U89,P$4),0)</f>
        <v>0</v>
      </c>
      <c r="Q84" s="136">
        <f>IF(ISNUMBER(LARGE(Resultat!$G89:$U89,Q$4)),LARGE(Resultat!$G89:$U89,Q$4),0)</f>
        <v>0</v>
      </c>
    </row>
    <row r="85" spans="1:17" ht="12.75">
      <c r="A85" s="139"/>
      <c r="B85" s="136" t="str">
        <f>Resultat!A90</f>
        <v>Torgersen Lars</v>
      </c>
      <c r="C85" s="136">
        <f>IF(ISNUMBER(LARGE(Resultat!$G90:$U90,C$4)),LARGE(Resultat!$G90:$U90,C$4),0)</f>
        <v>0</v>
      </c>
      <c r="D85" s="136">
        <f>IF(ISNUMBER(LARGE(Resultat!$G90:$U90,D$4)),LARGE(Resultat!$G90:$U90,D$4),0)</f>
        <v>0</v>
      </c>
      <c r="E85" s="136">
        <f>IF(ISNUMBER(LARGE(Resultat!$G90:$U90,E$4)),LARGE(Resultat!$G90:$U90,E$4),0)</f>
        <v>0</v>
      </c>
      <c r="F85" s="136">
        <f>IF(ISNUMBER(LARGE(Resultat!$G90:$U90,F$4)),LARGE(Resultat!$G90:$U90,F$4),0)</f>
        <v>0</v>
      </c>
      <c r="G85" s="136">
        <f>IF(ISNUMBER(LARGE(Resultat!$G90:$U90,G$4)),LARGE(Resultat!$G90:$U90,G$4),0)</f>
        <v>0</v>
      </c>
      <c r="H85" s="136">
        <f>IF(ISNUMBER(LARGE(Resultat!$G90:$U90,H$4)),LARGE(Resultat!$G90:$U90,H$4),0)</f>
        <v>0</v>
      </c>
      <c r="I85" s="136">
        <f>IF(ISNUMBER(LARGE(Resultat!$G90:$U90,I$4)),LARGE(Resultat!$G90:$U90,I$4),0)</f>
        <v>0</v>
      </c>
      <c r="J85" s="136">
        <f>IF(ISNUMBER(LARGE(Resultat!$G90:$U90,J$4)),LARGE(Resultat!$G90:$U90,J$4),0)</f>
        <v>0</v>
      </c>
      <c r="K85" s="136">
        <f>IF(ISNUMBER(LARGE(Resultat!$G90:$U90,K$4)),LARGE(Resultat!$G90:$U90,K$4),0)</f>
        <v>0</v>
      </c>
      <c r="L85" s="136">
        <f>IF(ISNUMBER(LARGE(Resultat!$G90:$U90,L$4)),LARGE(Resultat!$G90:$U90,L$4),0)</f>
        <v>0</v>
      </c>
      <c r="M85" s="136">
        <f>IF(ISNUMBER(LARGE(Resultat!$G90:$U90,M$4)),LARGE(Resultat!$G90:$U90,M$4),0)</f>
        <v>0</v>
      </c>
      <c r="N85" s="136">
        <f>IF(ISNUMBER(LARGE(Resultat!$G90:$U90,N$4)),LARGE(Resultat!$G90:$U90,N$4),0)</f>
        <v>0</v>
      </c>
      <c r="O85" s="136">
        <f>IF(ISNUMBER(LARGE(Resultat!$G90:$U90,O$4)),LARGE(Resultat!$G90:$U90,O$4),0)</f>
        <v>0</v>
      </c>
      <c r="P85" s="136">
        <f>IF(ISNUMBER(LARGE(Resultat!$G90:$U90,P$4)),LARGE(Resultat!$G90:$U90,P$4),0)</f>
        <v>0</v>
      </c>
      <c r="Q85" s="136">
        <f>IF(ISNUMBER(LARGE(Resultat!$G90:$U90,Q$4)),LARGE(Resultat!$G90:$U90,Q$4),0)</f>
        <v>0</v>
      </c>
    </row>
    <row r="86" spans="1:17" ht="12.75">
      <c r="A86" s="139"/>
      <c r="B86" s="136" t="str">
        <f>Resultat!A91</f>
        <v>Veggan Snorre</v>
      </c>
      <c r="C86" s="136">
        <f>IF(ISNUMBER(LARGE(Resultat!$G91:$U91,C$4)),LARGE(Resultat!$G91:$U91,C$4),0)</f>
        <v>0</v>
      </c>
      <c r="D86" s="136">
        <f>IF(ISNUMBER(LARGE(Resultat!$G91:$U91,D$4)),LARGE(Resultat!$G91:$U91,D$4),0)</f>
        <v>0</v>
      </c>
      <c r="E86" s="136">
        <f>IF(ISNUMBER(LARGE(Resultat!$G91:$U91,E$4)),LARGE(Resultat!$G91:$U91,E$4),0)</f>
        <v>0</v>
      </c>
      <c r="F86" s="136">
        <f>IF(ISNUMBER(LARGE(Resultat!$G91:$U91,F$4)),LARGE(Resultat!$G91:$U91,F$4),0)</f>
        <v>0</v>
      </c>
      <c r="G86" s="136">
        <f>IF(ISNUMBER(LARGE(Resultat!$G91:$U91,G$4)),LARGE(Resultat!$G91:$U91,G$4),0)</f>
        <v>0</v>
      </c>
      <c r="H86" s="136">
        <f>IF(ISNUMBER(LARGE(Resultat!$G91:$U91,H$4)),LARGE(Resultat!$G91:$U91,H$4),0)</f>
        <v>0</v>
      </c>
      <c r="I86" s="136">
        <f>IF(ISNUMBER(LARGE(Resultat!$G91:$U91,I$4)),LARGE(Resultat!$G91:$U91,I$4),0)</f>
        <v>0</v>
      </c>
      <c r="J86" s="136">
        <f>IF(ISNUMBER(LARGE(Resultat!$G91:$U91,J$4)),LARGE(Resultat!$G91:$U91,J$4),0)</f>
        <v>0</v>
      </c>
      <c r="K86" s="136">
        <f>IF(ISNUMBER(LARGE(Resultat!$G91:$U91,K$4)),LARGE(Resultat!$G91:$U91,K$4),0)</f>
        <v>0</v>
      </c>
      <c r="L86" s="136">
        <f>IF(ISNUMBER(LARGE(Resultat!$G91:$U91,L$4)),LARGE(Resultat!$G91:$U91,L$4),0)</f>
        <v>0</v>
      </c>
      <c r="M86" s="136">
        <f>IF(ISNUMBER(LARGE(Resultat!$G91:$U91,M$4)),LARGE(Resultat!$G91:$U91,M$4),0)</f>
        <v>0</v>
      </c>
      <c r="N86" s="136">
        <f>IF(ISNUMBER(LARGE(Resultat!$G91:$U91,N$4)),LARGE(Resultat!$G91:$U91,N$4),0)</f>
        <v>0</v>
      </c>
      <c r="O86" s="136">
        <f>IF(ISNUMBER(LARGE(Resultat!$G91:$U91,O$4)),LARGE(Resultat!$G91:$U91,O$4),0)</f>
        <v>0</v>
      </c>
      <c r="P86" s="136">
        <f>IF(ISNUMBER(LARGE(Resultat!$G91:$U91,P$4)),LARGE(Resultat!$G91:$U91,P$4),0)</f>
        <v>0</v>
      </c>
      <c r="Q86" s="136">
        <f>IF(ISNUMBER(LARGE(Resultat!$G91:$U91,Q$4)),LARGE(Resultat!$G91:$U91,Q$4),0)</f>
        <v>0</v>
      </c>
    </row>
    <row r="87" spans="1:17" ht="12.75">
      <c r="A87" s="139"/>
      <c r="B87" s="136" t="str">
        <f>Resultat!A92</f>
        <v>Vogelsang Christian</v>
      </c>
      <c r="C87" s="136">
        <f>IF(ISNUMBER(LARGE(Resultat!$G92:$U92,C$4)),LARGE(Resultat!$G92:$U92,C$4),0)</f>
        <v>0</v>
      </c>
      <c r="D87" s="136">
        <f>IF(ISNUMBER(LARGE(Resultat!$G92:$U92,D$4)),LARGE(Resultat!$G92:$U92,D$4),0)</f>
        <v>0</v>
      </c>
      <c r="E87" s="136">
        <f>IF(ISNUMBER(LARGE(Resultat!$G92:$U92,E$4)),LARGE(Resultat!$G92:$U92,E$4),0)</f>
        <v>0</v>
      </c>
      <c r="F87" s="136">
        <f>IF(ISNUMBER(LARGE(Resultat!$G92:$U92,F$4)),LARGE(Resultat!$G92:$U92,F$4),0)</f>
        <v>0</v>
      </c>
      <c r="G87" s="136">
        <f>IF(ISNUMBER(LARGE(Resultat!$G92:$U92,G$4)),LARGE(Resultat!$G92:$U92,G$4),0)</f>
        <v>0</v>
      </c>
      <c r="H87" s="136">
        <f>IF(ISNUMBER(LARGE(Resultat!$G92:$U92,H$4)),LARGE(Resultat!$G92:$U92,H$4),0)</f>
        <v>0</v>
      </c>
      <c r="I87" s="136">
        <f>IF(ISNUMBER(LARGE(Resultat!$G92:$U92,I$4)),LARGE(Resultat!$G92:$U92,I$4),0)</f>
        <v>0</v>
      </c>
      <c r="J87" s="136">
        <f>IF(ISNUMBER(LARGE(Resultat!$G92:$U92,J$4)),LARGE(Resultat!$G92:$U92,J$4),0)</f>
        <v>0</v>
      </c>
      <c r="K87" s="136">
        <f>IF(ISNUMBER(LARGE(Resultat!$G92:$U92,K$4)),LARGE(Resultat!$G92:$U92,K$4),0)</f>
        <v>0</v>
      </c>
      <c r="L87" s="136">
        <f>IF(ISNUMBER(LARGE(Resultat!$G92:$U92,L$4)),LARGE(Resultat!$G92:$U92,L$4),0)</f>
        <v>0</v>
      </c>
      <c r="M87" s="136">
        <f>IF(ISNUMBER(LARGE(Resultat!$G92:$U92,M$4)),LARGE(Resultat!$G92:$U92,M$4),0)</f>
        <v>0</v>
      </c>
      <c r="N87" s="136">
        <f>IF(ISNUMBER(LARGE(Resultat!$G92:$U92,N$4)),LARGE(Resultat!$G92:$U92,N$4),0)</f>
        <v>0</v>
      </c>
      <c r="O87" s="136">
        <f>IF(ISNUMBER(LARGE(Resultat!$G92:$U92,O$4)),LARGE(Resultat!$G92:$U92,O$4),0)</f>
        <v>0</v>
      </c>
      <c r="P87" s="136">
        <f>IF(ISNUMBER(LARGE(Resultat!$G92:$U92,P$4)),LARGE(Resultat!$G92:$U92,P$4),0)</f>
        <v>0</v>
      </c>
      <c r="Q87" s="136">
        <f>IF(ISNUMBER(LARGE(Resultat!$G92:$U92,Q$4)),LARGE(Resultat!$G92:$U92,Q$4),0)</f>
        <v>0</v>
      </c>
    </row>
    <row r="88" spans="1:17" ht="12.75">
      <c r="A88" s="139"/>
      <c r="B88" s="136">
        <f>Resultat!A93</f>
      </c>
      <c r="C88" s="136">
        <f>IF(ISNUMBER(LARGE(Resultat!$G93:$U93,C$4)),LARGE(Resultat!$G93:$U93,C$4),0)</f>
        <v>0</v>
      </c>
      <c r="D88" s="136">
        <f>IF(ISNUMBER(LARGE(Resultat!$G93:$U93,D$4)),LARGE(Resultat!$G93:$U93,D$4),0)</f>
        <v>0</v>
      </c>
      <c r="E88" s="136">
        <f>IF(ISNUMBER(LARGE(Resultat!$G93:$U93,E$4)),LARGE(Resultat!$G93:$U93,E$4),0)</f>
        <v>0</v>
      </c>
      <c r="F88" s="136">
        <f>IF(ISNUMBER(LARGE(Resultat!$G93:$U93,F$4)),LARGE(Resultat!$G93:$U93,F$4),0)</f>
        <v>0</v>
      </c>
      <c r="G88" s="136">
        <f>IF(ISNUMBER(LARGE(Resultat!$G93:$U93,G$4)),LARGE(Resultat!$G93:$U93,G$4),0)</f>
        <v>0</v>
      </c>
      <c r="H88" s="136">
        <f>IF(ISNUMBER(LARGE(Resultat!$G93:$U93,H$4)),LARGE(Resultat!$G93:$U93,H$4),0)</f>
        <v>0</v>
      </c>
      <c r="I88" s="136">
        <f>IF(ISNUMBER(LARGE(Resultat!$G93:$U93,I$4)),LARGE(Resultat!$G93:$U93,I$4),0)</f>
        <v>0</v>
      </c>
      <c r="J88" s="136">
        <f>IF(ISNUMBER(LARGE(Resultat!$G93:$U93,J$4)),LARGE(Resultat!$G93:$U93,J$4),0)</f>
        <v>0</v>
      </c>
      <c r="K88" s="136">
        <f>IF(ISNUMBER(LARGE(Resultat!$G93:$U93,K$4)),LARGE(Resultat!$G93:$U93,K$4),0)</f>
        <v>0</v>
      </c>
      <c r="L88" s="136">
        <f>IF(ISNUMBER(LARGE(Resultat!$G93:$U93,L$4)),LARGE(Resultat!$G93:$U93,L$4),0)</f>
        <v>0</v>
      </c>
      <c r="M88" s="136">
        <f>IF(ISNUMBER(LARGE(Resultat!$G93:$U93,M$4)),LARGE(Resultat!$G93:$U93,M$4),0)</f>
        <v>0</v>
      </c>
      <c r="N88" s="136">
        <f>IF(ISNUMBER(LARGE(Resultat!$G93:$U93,N$4)),LARGE(Resultat!$G93:$U93,N$4),0)</f>
        <v>0</v>
      </c>
      <c r="O88" s="136">
        <f>IF(ISNUMBER(LARGE(Resultat!$G93:$U93,O$4)),LARGE(Resultat!$G93:$U93,O$4),0)</f>
        <v>0</v>
      </c>
      <c r="P88" s="136">
        <f>IF(ISNUMBER(LARGE(Resultat!$G93:$U93,P$4)),LARGE(Resultat!$G93:$U93,P$4),0)</f>
        <v>0</v>
      </c>
      <c r="Q88" s="136">
        <f>IF(ISNUMBER(LARGE(Resultat!$G93:$U93,Q$4)),LARGE(Resultat!$G93:$U93,Q$4),0)</f>
        <v>0</v>
      </c>
    </row>
    <row r="89" spans="1:17" ht="12.75">
      <c r="A89" s="139"/>
      <c r="B89" s="136">
        <f>Resultat!A94</f>
      </c>
      <c r="C89" s="136">
        <f>IF(ISNUMBER(LARGE(Resultat!$G94:$U94,C$4)),LARGE(Resultat!$G94:$U94,C$4),0)</f>
        <v>0</v>
      </c>
      <c r="D89" s="136">
        <f>IF(ISNUMBER(LARGE(Resultat!$G94:$U94,D$4)),LARGE(Resultat!$G94:$U94,D$4),0)</f>
        <v>0</v>
      </c>
      <c r="E89" s="136">
        <f>IF(ISNUMBER(LARGE(Resultat!$G94:$U94,E$4)),LARGE(Resultat!$G94:$U94,E$4),0)</f>
        <v>0</v>
      </c>
      <c r="F89" s="136">
        <f>IF(ISNUMBER(LARGE(Resultat!$G94:$U94,F$4)),LARGE(Resultat!$G94:$U94,F$4),0)</f>
        <v>0</v>
      </c>
      <c r="G89" s="136">
        <f>IF(ISNUMBER(LARGE(Resultat!$G94:$U94,G$4)),LARGE(Resultat!$G94:$U94,G$4),0)</f>
        <v>0</v>
      </c>
      <c r="H89" s="136">
        <f>IF(ISNUMBER(LARGE(Resultat!$G94:$U94,H$4)),LARGE(Resultat!$G94:$U94,H$4),0)</f>
        <v>0</v>
      </c>
      <c r="I89" s="136">
        <f>IF(ISNUMBER(LARGE(Resultat!$G94:$U94,I$4)),LARGE(Resultat!$G94:$U94,I$4),0)</f>
        <v>0</v>
      </c>
      <c r="J89" s="136">
        <f>IF(ISNUMBER(LARGE(Resultat!$G94:$U94,J$4)),LARGE(Resultat!$G94:$U94,J$4),0)</f>
        <v>0</v>
      </c>
      <c r="K89" s="136">
        <f>IF(ISNUMBER(LARGE(Resultat!$G94:$U94,K$4)),LARGE(Resultat!$G94:$U94,K$4),0)</f>
        <v>0</v>
      </c>
      <c r="L89" s="136">
        <f>IF(ISNUMBER(LARGE(Resultat!$G94:$U94,L$4)),LARGE(Resultat!$G94:$U94,L$4),0)</f>
        <v>0</v>
      </c>
      <c r="M89" s="136">
        <f>IF(ISNUMBER(LARGE(Resultat!$G94:$U94,M$4)),LARGE(Resultat!$G94:$U94,M$4),0)</f>
        <v>0</v>
      </c>
      <c r="N89" s="136">
        <f>IF(ISNUMBER(LARGE(Resultat!$G94:$U94,N$4)),LARGE(Resultat!$G94:$U94,N$4),0)</f>
        <v>0</v>
      </c>
      <c r="O89" s="136">
        <f>IF(ISNUMBER(LARGE(Resultat!$G94:$U94,O$4)),LARGE(Resultat!$G94:$U94,O$4),0)</f>
        <v>0</v>
      </c>
      <c r="P89" s="136">
        <f>IF(ISNUMBER(LARGE(Resultat!$G94:$U94,P$4)),LARGE(Resultat!$G94:$U94,P$4),0)</f>
        <v>0</v>
      </c>
      <c r="Q89" s="136">
        <f>IF(ISNUMBER(LARGE(Resultat!$G94:$U94,Q$4)),LARGE(Resultat!$G94:$U94,Q$4),0)</f>
        <v>0</v>
      </c>
    </row>
    <row r="90" spans="1:17" ht="12.75">
      <c r="A90" s="139"/>
      <c r="B90" s="136">
        <f>Resultat!A95</f>
      </c>
      <c r="C90" s="136">
        <f>IF(ISNUMBER(LARGE(Resultat!$G95:$U95,C$4)),LARGE(Resultat!$G95:$U95,C$4),0)</f>
        <v>0</v>
      </c>
      <c r="D90" s="136">
        <f>IF(ISNUMBER(LARGE(Resultat!$G95:$U95,D$4)),LARGE(Resultat!$G95:$U95,D$4),0)</f>
        <v>0</v>
      </c>
      <c r="E90" s="136">
        <f>IF(ISNUMBER(LARGE(Resultat!$G95:$U95,E$4)),LARGE(Resultat!$G95:$U95,E$4),0)</f>
        <v>0</v>
      </c>
      <c r="F90" s="136">
        <f>IF(ISNUMBER(LARGE(Resultat!$G95:$U95,F$4)),LARGE(Resultat!$G95:$U95,F$4),0)</f>
        <v>0</v>
      </c>
      <c r="G90" s="136">
        <f>IF(ISNUMBER(LARGE(Resultat!$G95:$U95,G$4)),LARGE(Resultat!$G95:$U95,G$4),0)</f>
        <v>0</v>
      </c>
      <c r="H90" s="136">
        <f>IF(ISNUMBER(LARGE(Resultat!$G95:$U95,H$4)),LARGE(Resultat!$G95:$U95,H$4),0)</f>
        <v>0</v>
      </c>
      <c r="I90" s="136">
        <f>IF(ISNUMBER(LARGE(Resultat!$G95:$U95,I$4)),LARGE(Resultat!$G95:$U95,I$4),0)</f>
        <v>0</v>
      </c>
      <c r="J90" s="136">
        <f>IF(ISNUMBER(LARGE(Resultat!$G95:$U95,J$4)),LARGE(Resultat!$G95:$U95,J$4),0)</f>
        <v>0</v>
      </c>
      <c r="K90" s="136">
        <f>IF(ISNUMBER(LARGE(Resultat!$G95:$U95,K$4)),LARGE(Resultat!$G95:$U95,K$4),0)</f>
        <v>0</v>
      </c>
      <c r="L90" s="136">
        <f>IF(ISNUMBER(LARGE(Resultat!$G95:$U95,L$4)),LARGE(Resultat!$G95:$U95,L$4),0)</f>
        <v>0</v>
      </c>
      <c r="M90" s="136">
        <f>IF(ISNUMBER(LARGE(Resultat!$G95:$U95,M$4)),LARGE(Resultat!$G95:$U95,M$4),0)</f>
        <v>0</v>
      </c>
      <c r="N90" s="136">
        <f>IF(ISNUMBER(LARGE(Resultat!$G95:$U95,N$4)),LARGE(Resultat!$G95:$U95,N$4),0)</f>
        <v>0</v>
      </c>
      <c r="O90" s="136">
        <f>IF(ISNUMBER(LARGE(Resultat!$G95:$U95,O$4)),LARGE(Resultat!$G95:$U95,O$4),0)</f>
        <v>0</v>
      </c>
      <c r="P90" s="136">
        <f>IF(ISNUMBER(LARGE(Resultat!$G95:$U95,P$4)),LARGE(Resultat!$G95:$U95,P$4),0)</f>
        <v>0</v>
      </c>
      <c r="Q90" s="136">
        <f>IF(ISNUMBER(LARGE(Resultat!$G95:$U95,Q$4)),LARGE(Resultat!$G95:$U95,Q$4),0)</f>
        <v>0</v>
      </c>
    </row>
    <row r="91" spans="1:17" ht="12.75">
      <c r="A91" s="139"/>
      <c r="B91" s="136">
        <f>Resultat!A96</f>
      </c>
      <c r="C91" s="136">
        <f>IF(ISNUMBER(LARGE(Resultat!$G96:$U96,C$4)),LARGE(Resultat!$G96:$U96,C$4),0)</f>
        <v>0</v>
      </c>
      <c r="D91" s="136">
        <f>IF(ISNUMBER(LARGE(Resultat!$G96:$U96,D$4)),LARGE(Resultat!$G96:$U96,D$4),0)</f>
        <v>0</v>
      </c>
      <c r="E91" s="136">
        <f>IF(ISNUMBER(LARGE(Resultat!$G96:$U96,E$4)),LARGE(Resultat!$G96:$U96,E$4),0)</f>
        <v>0</v>
      </c>
      <c r="F91" s="136">
        <f>IF(ISNUMBER(LARGE(Resultat!$G96:$U96,F$4)),LARGE(Resultat!$G96:$U96,F$4),0)</f>
        <v>0</v>
      </c>
      <c r="G91" s="136">
        <f>IF(ISNUMBER(LARGE(Resultat!$G96:$U96,G$4)),LARGE(Resultat!$G96:$U96,G$4),0)</f>
        <v>0</v>
      </c>
      <c r="H91" s="136">
        <f>IF(ISNUMBER(LARGE(Resultat!$G96:$U96,H$4)),LARGE(Resultat!$G96:$U96,H$4),0)</f>
        <v>0</v>
      </c>
      <c r="I91" s="136">
        <f>IF(ISNUMBER(LARGE(Resultat!$G96:$U96,I$4)),LARGE(Resultat!$G96:$U96,I$4),0)</f>
        <v>0</v>
      </c>
      <c r="J91" s="136">
        <f>IF(ISNUMBER(LARGE(Resultat!$G96:$U96,J$4)),LARGE(Resultat!$G96:$U96,J$4),0)</f>
        <v>0</v>
      </c>
      <c r="K91" s="136">
        <f>IF(ISNUMBER(LARGE(Resultat!$G96:$U96,K$4)),LARGE(Resultat!$G96:$U96,K$4),0)</f>
        <v>0</v>
      </c>
      <c r="L91" s="136">
        <f>IF(ISNUMBER(LARGE(Resultat!$G96:$U96,L$4)),LARGE(Resultat!$G96:$U96,L$4),0)</f>
        <v>0</v>
      </c>
      <c r="M91" s="136">
        <f>IF(ISNUMBER(LARGE(Resultat!$G96:$U96,M$4)),LARGE(Resultat!$G96:$U96,M$4),0)</f>
        <v>0</v>
      </c>
      <c r="N91" s="136">
        <f>IF(ISNUMBER(LARGE(Resultat!$G96:$U96,N$4)),LARGE(Resultat!$G96:$U96,N$4),0)</f>
        <v>0</v>
      </c>
      <c r="O91" s="136">
        <f>IF(ISNUMBER(LARGE(Resultat!$G96:$U96,O$4)),LARGE(Resultat!$G96:$U96,O$4),0)</f>
        <v>0</v>
      </c>
      <c r="P91" s="136">
        <f>IF(ISNUMBER(LARGE(Resultat!$G96:$U96,P$4)),LARGE(Resultat!$G96:$U96,P$4),0)</f>
        <v>0</v>
      </c>
      <c r="Q91" s="136">
        <f>IF(ISNUMBER(LARGE(Resultat!$G96:$U96,Q$4)),LARGE(Resultat!$G96:$U96,Q$4),0)</f>
        <v>0</v>
      </c>
    </row>
    <row r="92" spans="1:17" ht="12.75">
      <c r="A92" s="139"/>
      <c r="B92" s="136">
        <f>Resultat!A97</f>
      </c>
      <c r="C92" s="136">
        <f>IF(ISNUMBER(LARGE(Resultat!$G97:$U97,C$4)),LARGE(Resultat!$G97:$U97,C$4),0)</f>
        <v>0</v>
      </c>
      <c r="D92" s="136">
        <f>IF(ISNUMBER(LARGE(Resultat!$G97:$U97,D$4)),LARGE(Resultat!$G97:$U97,D$4),0)</f>
        <v>0</v>
      </c>
      <c r="E92" s="136">
        <f>IF(ISNUMBER(LARGE(Resultat!$G97:$U97,E$4)),LARGE(Resultat!$G97:$U97,E$4),0)</f>
        <v>0</v>
      </c>
      <c r="F92" s="136">
        <f>IF(ISNUMBER(LARGE(Resultat!$G97:$U97,F$4)),LARGE(Resultat!$G97:$U97,F$4),0)</f>
        <v>0</v>
      </c>
      <c r="G92" s="136">
        <f>IF(ISNUMBER(LARGE(Resultat!$G97:$U97,G$4)),LARGE(Resultat!$G97:$U97,G$4),0)</f>
        <v>0</v>
      </c>
      <c r="H92" s="136">
        <f>IF(ISNUMBER(LARGE(Resultat!$G97:$U97,H$4)),LARGE(Resultat!$G97:$U97,H$4),0)</f>
        <v>0</v>
      </c>
      <c r="I92" s="136">
        <f>IF(ISNUMBER(LARGE(Resultat!$G97:$U97,I$4)),LARGE(Resultat!$G97:$U97,I$4),0)</f>
        <v>0</v>
      </c>
      <c r="J92" s="136">
        <f>IF(ISNUMBER(LARGE(Resultat!$G97:$U97,J$4)),LARGE(Resultat!$G97:$U97,J$4),0)</f>
        <v>0</v>
      </c>
      <c r="K92" s="136">
        <f>IF(ISNUMBER(LARGE(Resultat!$G97:$U97,K$4)),LARGE(Resultat!$G97:$U97,K$4),0)</f>
        <v>0</v>
      </c>
      <c r="L92" s="136">
        <f>IF(ISNUMBER(LARGE(Resultat!$G97:$U97,L$4)),LARGE(Resultat!$G97:$U97,L$4),0)</f>
        <v>0</v>
      </c>
      <c r="M92" s="136">
        <f>IF(ISNUMBER(LARGE(Resultat!$G97:$U97,M$4)),LARGE(Resultat!$G97:$U97,M$4),0)</f>
        <v>0</v>
      </c>
      <c r="N92" s="136">
        <f>IF(ISNUMBER(LARGE(Resultat!$G97:$U97,N$4)),LARGE(Resultat!$G97:$U97,N$4),0)</f>
        <v>0</v>
      </c>
      <c r="O92" s="136">
        <f>IF(ISNUMBER(LARGE(Resultat!$G97:$U97,O$4)),LARGE(Resultat!$G97:$U97,O$4),0)</f>
        <v>0</v>
      </c>
      <c r="P92" s="136">
        <f>IF(ISNUMBER(LARGE(Resultat!$G97:$U97,P$4)),LARGE(Resultat!$G97:$U97,P$4),0)</f>
        <v>0</v>
      </c>
      <c r="Q92" s="136">
        <f>IF(ISNUMBER(LARGE(Resultat!$G97:$U97,Q$4)),LARGE(Resultat!$G97:$U97,Q$4),0)</f>
        <v>0</v>
      </c>
    </row>
    <row r="93" spans="1:17" ht="12.75">
      <c r="A93" s="139"/>
      <c r="B93" s="136">
        <f>Resultat!A98</f>
      </c>
      <c r="C93" s="136">
        <f>IF(ISNUMBER(LARGE(Resultat!$G98:$U98,C$4)),LARGE(Resultat!$G98:$U98,C$4),0)</f>
        <v>0</v>
      </c>
      <c r="D93" s="136">
        <f>IF(ISNUMBER(LARGE(Resultat!$G98:$U98,D$4)),LARGE(Resultat!$G98:$U98,D$4),0)</f>
        <v>0</v>
      </c>
      <c r="E93" s="136">
        <f>IF(ISNUMBER(LARGE(Resultat!$G98:$U98,E$4)),LARGE(Resultat!$G98:$U98,E$4),0)</f>
        <v>0</v>
      </c>
      <c r="F93" s="136">
        <f>IF(ISNUMBER(LARGE(Resultat!$G98:$U98,F$4)),LARGE(Resultat!$G98:$U98,F$4),0)</f>
        <v>0</v>
      </c>
      <c r="G93" s="136">
        <f>IF(ISNUMBER(LARGE(Resultat!$G98:$U98,G$4)),LARGE(Resultat!$G98:$U98,G$4),0)</f>
        <v>0</v>
      </c>
      <c r="H93" s="136">
        <f>IF(ISNUMBER(LARGE(Resultat!$G98:$U98,H$4)),LARGE(Resultat!$G98:$U98,H$4),0)</f>
        <v>0</v>
      </c>
      <c r="I93" s="136">
        <f>IF(ISNUMBER(LARGE(Resultat!$G98:$U98,I$4)),LARGE(Resultat!$G98:$U98,I$4),0)</f>
        <v>0</v>
      </c>
      <c r="J93" s="136">
        <f>IF(ISNUMBER(LARGE(Resultat!$G98:$U98,J$4)),LARGE(Resultat!$G98:$U98,J$4),0)</f>
        <v>0</v>
      </c>
      <c r="K93" s="136">
        <f>IF(ISNUMBER(LARGE(Resultat!$G98:$U98,K$4)),LARGE(Resultat!$G98:$U98,K$4),0)</f>
        <v>0</v>
      </c>
      <c r="L93" s="136">
        <f>IF(ISNUMBER(LARGE(Resultat!$G98:$U98,L$4)),LARGE(Resultat!$G98:$U98,L$4),0)</f>
        <v>0</v>
      </c>
      <c r="M93" s="136">
        <f>IF(ISNUMBER(LARGE(Resultat!$G98:$U98,M$4)),LARGE(Resultat!$G98:$U98,M$4),0)</f>
        <v>0</v>
      </c>
      <c r="N93" s="136">
        <f>IF(ISNUMBER(LARGE(Resultat!$G98:$U98,N$4)),LARGE(Resultat!$G98:$U98,N$4),0)</f>
        <v>0</v>
      </c>
      <c r="O93" s="136">
        <f>IF(ISNUMBER(LARGE(Resultat!$G98:$U98,O$4)),LARGE(Resultat!$G98:$U98,O$4),0)</f>
        <v>0</v>
      </c>
      <c r="P93" s="136">
        <f>IF(ISNUMBER(LARGE(Resultat!$G98:$U98,P$4)),LARGE(Resultat!$G98:$U98,P$4),0)</f>
        <v>0</v>
      </c>
      <c r="Q93" s="136">
        <f>IF(ISNUMBER(LARGE(Resultat!$G98:$U98,Q$4)),LARGE(Resultat!$G98:$U98,Q$4),0)</f>
        <v>0</v>
      </c>
    </row>
    <row r="94" spans="1:17" ht="12.75">
      <c r="A94" s="139"/>
      <c r="B94" s="136">
        <f>Resultat!A99</f>
      </c>
      <c r="C94" s="136">
        <f>IF(ISNUMBER(LARGE(Resultat!$G99:$U99,C$4)),LARGE(Resultat!$G99:$U99,C$4),0)</f>
        <v>0</v>
      </c>
      <c r="D94" s="136">
        <f>IF(ISNUMBER(LARGE(Resultat!$G99:$U99,D$4)),LARGE(Resultat!$G99:$U99,D$4),0)</f>
        <v>0</v>
      </c>
      <c r="E94" s="136">
        <f>IF(ISNUMBER(LARGE(Resultat!$G99:$U99,E$4)),LARGE(Resultat!$G99:$U99,E$4),0)</f>
        <v>0</v>
      </c>
      <c r="F94" s="136">
        <f>IF(ISNUMBER(LARGE(Resultat!$G99:$U99,F$4)),LARGE(Resultat!$G99:$U99,F$4),0)</f>
        <v>0</v>
      </c>
      <c r="G94" s="136">
        <f>IF(ISNUMBER(LARGE(Resultat!$G99:$U99,G$4)),LARGE(Resultat!$G99:$U99,G$4),0)</f>
        <v>0</v>
      </c>
      <c r="H94" s="136">
        <f>IF(ISNUMBER(LARGE(Resultat!$G99:$U99,H$4)),LARGE(Resultat!$G99:$U99,H$4),0)</f>
        <v>0</v>
      </c>
      <c r="I94" s="136">
        <f>IF(ISNUMBER(LARGE(Resultat!$G99:$U99,I$4)),LARGE(Resultat!$G99:$U99,I$4),0)</f>
        <v>0</v>
      </c>
      <c r="J94" s="136">
        <f>IF(ISNUMBER(LARGE(Resultat!$G99:$U99,J$4)),LARGE(Resultat!$G99:$U99,J$4),0)</f>
        <v>0</v>
      </c>
      <c r="K94" s="136">
        <f>IF(ISNUMBER(LARGE(Resultat!$G99:$U99,K$4)),LARGE(Resultat!$G99:$U99,K$4),0)</f>
        <v>0</v>
      </c>
      <c r="L94" s="136">
        <f>IF(ISNUMBER(LARGE(Resultat!$G99:$U99,L$4)),LARGE(Resultat!$G99:$U99,L$4),0)</f>
        <v>0</v>
      </c>
      <c r="M94" s="136">
        <f>IF(ISNUMBER(LARGE(Resultat!$G99:$U99,M$4)),LARGE(Resultat!$G99:$U99,M$4),0)</f>
        <v>0</v>
      </c>
      <c r="N94" s="136">
        <f>IF(ISNUMBER(LARGE(Resultat!$G99:$U99,N$4)),LARGE(Resultat!$G99:$U99,N$4),0)</f>
        <v>0</v>
      </c>
      <c r="O94" s="136">
        <f>IF(ISNUMBER(LARGE(Resultat!$G99:$U99,O$4)),LARGE(Resultat!$G99:$U99,O$4),0)</f>
        <v>0</v>
      </c>
      <c r="P94" s="136">
        <f>IF(ISNUMBER(LARGE(Resultat!$G99:$U99,P$4)),LARGE(Resultat!$G99:$U99,P$4),0)</f>
        <v>0</v>
      </c>
      <c r="Q94" s="136">
        <f>IF(ISNUMBER(LARGE(Resultat!$G99:$U99,Q$4)),LARGE(Resultat!$G99:$U99,Q$4),0)</f>
        <v>0</v>
      </c>
    </row>
    <row r="95" spans="1:17" ht="12.75">
      <c r="A95" s="139"/>
      <c r="B95" s="136">
        <f>Resultat!A100</f>
      </c>
      <c r="C95" s="136">
        <f>IF(ISNUMBER(LARGE(Resultat!$G100:$U100,C$4)),LARGE(Resultat!$G100:$U100,C$4),0)</f>
        <v>0</v>
      </c>
      <c r="D95" s="136">
        <f>IF(ISNUMBER(LARGE(Resultat!$G100:$U100,D$4)),LARGE(Resultat!$G100:$U100,D$4),0)</f>
        <v>0</v>
      </c>
      <c r="E95" s="136">
        <f>IF(ISNUMBER(LARGE(Resultat!$G100:$U100,E$4)),LARGE(Resultat!$G100:$U100,E$4),0)</f>
        <v>0</v>
      </c>
      <c r="F95" s="136">
        <f>IF(ISNUMBER(LARGE(Resultat!$G100:$U100,F$4)),LARGE(Resultat!$G100:$U100,F$4),0)</f>
        <v>0</v>
      </c>
      <c r="G95" s="136">
        <f>IF(ISNUMBER(LARGE(Resultat!$G100:$U100,G$4)),LARGE(Resultat!$G100:$U100,G$4),0)</f>
        <v>0</v>
      </c>
      <c r="H95" s="136">
        <f>IF(ISNUMBER(LARGE(Resultat!$G100:$U100,H$4)),LARGE(Resultat!$G100:$U100,H$4),0)</f>
        <v>0</v>
      </c>
      <c r="I95" s="136">
        <f>IF(ISNUMBER(LARGE(Resultat!$G100:$U100,I$4)),LARGE(Resultat!$G100:$U100,I$4),0)</f>
        <v>0</v>
      </c>
      <c r="J95" s="136">
        <f>IF(ISNUMBER(LARGE(Resultat!$G100:$U100,J$4)),LARGE(Resultat!$G100:$U100,J$4),0)</f>
        <v>0</v>
      </c>
      <c r="K95" s="136">
        <f>IF(ISNUMBER(LARGE(Resultat!$G100:$U100,K$4)),LARGE(Resultat!$G100:$U100,K$4),0)</f>
        <v>0</v>
      </c>
      <c r="L95" s="136">
        <f>IF(ISNUMBER(LARGE(Resultat!$G100:$U100,L$4)),LARGE(Resultat!$G100:$U100,L$4),0)</f>
        <v>0</v>
      </c>
      <c r="M95" s="136">
        <f>IF(ISNUMBER(LARGE(Resultat!$G100:$U100,M$4)),LARGE(Resultat!$G100:$U100,M$4),0)</f>
        <v>0</v>
      </c>
      <c r="N95" s="136">
        <f>IF(ISNUMBER(LARGE(Resultat!$G100:$U100,N$4)),LARGE(Resultat!$G100:$U100,N$4),0)</f>
        <v>0</v>
      </c>
      <c r="O95" s="136">
        <f>IF(ISNUMBER(LARGE(Resultat!$G100:$U100,O$4)),LARGE(Resultat!$G100:$U100,O$4),0)</f>
        <v>0</v>
      </c>
      <c r="P95" s="136">
        <f>IF(ISNUMBER(LARGE(Resultat!$G100:$U100,P$4)),LARGE(Resultat!$G100:$U100,P$4),0)</f>
        <v>0</v>
      </c>
      <c r="Q95" s="136">
        <f>IF(ISNUMBER(LARGE(Resultat!$G100:$U100,Q$4)),LARGE(Resultat!$G100:$U100,Q$4),0)</f>
        <v>0</v>
      </c>
    </row>
    <row r="96" spans="1:17" ht="12.75">
      <c r="A96" s="139"/>
      <c r="B96" s="136">
        <f>Resultat!A101</f>
      </c>
      <c r="C96" s="136">
        <f>IF(ISNUMBER(LARGE(Resultat!$G101:$U101,C$4)),LARGE(Resultat!$G101:$U101,C$4),0)</f>
        <v>0</v>
      </c>
      <c r="D96" s="136">
        <f>IF(ISNUMBER(LARGE(Resultat!$G101:$U101,D$4)),LARGE(Resultat!$G101:$U101,D$4),0)</f>
        <v>0</v>
      </c>
      <c r="E96" s="136">
        <f>IF(ISNUMBER(LARGE(Resultat!$G101:$U101,E$4)),LARGE(Resultat!$G101:$U101,E$4),0)</f>
        <v>0</v>
      </c>
      <c r="F96" s="136">
        <f>IF(ISNUMBER(LARGE(Resultat!$G101:$U101,F$4)),LARGE(Resultat!$G101:$U101,F$4),0)</f>
        <v>0</v>
      </c>
      <c r="G96" s="136">
        <f>IF(ISNUMBER(LARGE(Resultat!$G101:$U101,G$4)),LARGE(Resultat!$G101:$U101,G$4),0)</f>
        <v>0</v>
      </c>
      <c r="H96" s="136">
        <f>IF(ISNUMBER(LARGE(Resultat!$G101:$U101,H$4)),LARGE(Resultat!$G101:$U101,H$4),0)</f>
        <v>0</v>
      </c>
      <c r="I96" s="136">
        <f>IF(ISNUMBER(LARGE(Resultat!$G101:$U101,I$4)),LARGE(Resultat!$G101:$U101,I$4),0)</f>
        <v>0</v>
      </c>
      <c r="J96" s="136">
        <f>IF(ISNUMBER(LARGE(Resultat!$G101:$U101,J$4)),LARGE(Resultat!$G101:$U101,J$4),0)</f>
        <v>0</v>
      </c>
      <c r="K96" s="136">
        <f>IF(ISNUMBER(LARGE(Resultat!$G101:$U101,K$4)),LARGE(Resultat!$G101:$U101,K$4),0)</f>
        <v>0</v>
      </c>
      <c r="L96" s="136">
        <f>IF(ISNUMBER(LARGE(Resultat!$G101:$U101,L$4)),LARGE(Resultat!$G101:$U101,L$4),0)</f>
        <v>0</v>
      </c>
      <c r="M96" s="136">
        <f>IF(ISNUMBER(LARGE(Resultat!$G101:$U101,M$4)),LARGE(Resultat!$G101:$U101,M$4),0)</f>
        <v>0</v>
      </c>
      <c r="N96" s="136">
        <f>IF(ISNUMBER(LARGE(Resultat!$G101:$U101,N$4)),LARGE(Resultat!$G101:$U101,N$4),0)</f>
        <v>0</v>
      </c>
      <c r="O96" s="136">
        <f>IF(ISNUMBER(LARGE(Resultat!$G101:$U101,O$4)),LARGE(Resultat!$G101:$U101,O$4),0)</f>
        <v>0</v>
      </c>
      <c r="P96" s="136">
        <f>IF(ISNUMBER(LARGE(Resultat!$G101:$U101,P$4)),LARGE(Resultat!$G101:$U101,P$4),0)</f>
        <v>0</v>
      </c>
      <c r="Q96" s="136">
        <f>IF(ISNUMBER(LARGE(Resultat!$G101:$U101,Q$4)),LARGE(Resultat!$G101:$U101,Q$4),0)</f>
        <v>0</v>
      </c>
    </row>
    <row r="97" spans="1:17" ht="12.75">
      <c r="A97" s="139"/>
      <c r="B97" s="136">
        <f>Resultat!A102</f>
      </c>
      <c r="C97" s="136">
        <f>IF(ISNUMBER(LARGE(Resultat!$G102:$U102,C$4)),LARGE(Resultat!$G102:$U102,C$4),0)</f>
        <v>0</v>
      </c>
      <c r="D97" s="136">
        <f>IF(ISNUMBER(LARGE(Resultat!$G102:$U102,D$4)),LARGE(Resultat!$G102:$U102,D$4),0)</f>
        <v>0</v>
      </c>
      <c r="E97" s="136">
        <f>IF(ISNUMBER(LARGE(Resultat!$G102:$U102,E$4)),LARGE(Resultat!$G102:$U102,E$4),0)</f>
        <v>0</v>
      </c>
      <c r="F97" s="136">
        <f>IF(ISNUMBER(LARGE(Resultat!$G102:$U102,F$4)),LARGE(Resultat!$G102:$U102,F$4),0)</f>
        <v>0</v>
      </c>
      <c r="G97" s="136">
        <f>IF(ISNUMBER(LARGE(Resultat!$G102:$U102,G$4)),LARGE(Resultat!$G102:$U102,G$4),0)</f>
        <v>0</v>
      </c>
      <c r="H97" s="136">
        <f>IF(ISNUMBER(LARGE(Resultat!$G102:$U102,H$4)),LARGE(Resultat!$G102:$U102,H$4),0)</f>
        <v>0</v>
      </c>
      <c r="I97" s="136">
        <f>IF(ISNUMBER(LARGE(Resultat!$G102:$U102,I$4)),LARGE(Resultat!$G102:$U102,I$4),0)</f>
        <v>0</v>
      </c>
      <c r="J97" s="136">
        <f>IF(ISNUMBER(LARGE(Resultat!$G102:$U102,J$4)),LARGE(Resultat!$G102:$U102,J$4),0)</f>
        <v>0</v>
      </c>
      <c r="K97" s="136">
        <f>IF(ISNUMBER(LARGE(Resultat!$G102:$U102,K$4)),LARGE(Resultat!$G102:$U102,K$4),0)</f>
        <v>0</v>
      </c>
      <c r="L97" s="136">
        <f>IF(ISNUMBER(LARGE(Resultat!$G102:$U102,L$4)),LARGE(Resultat!$G102:$U102,L$4),0)</f>
        <v>0</v>
      </c>
      <c r="M97" s="136">
        <f>IF(ISNUMBER(LARGE(Resultat!$G102:$U102,M$4)),LARGE(Resultat!$G102:$U102,M$4),0)</f>
        <v>0</v>
      </c>
      <c r="N97" s="136">
        <f>IF(ISNUMBER(LARGE(Resultat!$G102:$U102,N$4)),LARGE(Resultat!$G102:$U102,N$4),0)</f>
        <v>0</v>
      </c>
      <c r="O97" s="136">
        <f>IF(ISNUMBER(LARGE(Resultat!$G102:$U102,O$4)),LARGE(Resultat!$G102:$U102,O$4),0)</f>
        <v>0</v>
      </c>
      <c r="P97" s="136">
        <f>IF(ISNUMBER(LARGE(Resultat!$G102:$U102,P$4)),LARGE(Resultat!$G102:$U102,P$4),0)</f>
        <v>0</v>
      </c>
      <c r="Q97" s="136">
        <f>IF(ISNUMBER(LARGE(Resultat!$G102:$U102,Q$4)),LARGE(Resultat!$G102:$U102,Q$4),0)</f>
        <v>0</v>
      </c>
    </row>
    <row r="98" spans="1:17" ht="12.75">
      <c r="A98" s="139"/>
      <c r="B98" s="136">
        <f>Resultat!A103</f>
      </c>
      <c r="C98" s="136">
        <f>IF(ISNUMBER(LARGE(Resultat!$G103:$U103,C$4)),LARGE(Resultat!$G103:$U103,C$4),0)</f>
        <v>0</v>
      </c>
      <c r="D98" s="136">
        <f>IF(ISNUMBER(LARGE(Resultat!$G103:$U103,D$4)),LARGE(Resultat!$G103:$U103,D$4),0)</f>
        <v>0</v>
      </c>
      <c r="E98" s="136">
        <f>IF(ISNUMBER(LARGE(Resultat!$G103:$U103,E$4)),LARGE(Resultat!$G103:$U103,E$4),0)</f>
        <v>0</v>
      </c>
      <c r="F98" s="136">
        <f>IF(ISNUMBER(LARGE(Resultat!$G103:$U103,F$4)),LARGE(Resultat!$G103:$U103,F$4),0)</f>
        <v>0</v>
      </c>
      <c r="G98" s="136">
        <f>IF(ISNUMBER(LARGE(Resultat!$G103:$U103,G$4)),LARGE(Resultat!$G103:$U103,G$4),0)</f>
        <v>0</v>
      </c>
      <c r="H98" s="136">
        <f>IF(ISNUMBER(LARGE(Resultat!$G103:$U103,H$4)),LARGE(Resultat!$G103:$U103,H$4),0)</f>
        <v>0</v>
      </c>
      <c r="I98" s="136">
        <f>IF(ISNUMBER(LARGE(Resultat!$G103:$U103,I$4)),LARGE(Resultat!$G103:$U103,I$4),0)</f>
        <v>0</v>
      </c>
      <c r="J98" s="136">
        <f>IF(ISNUMBER(LARGE(Resultat!$G103:$U103,J$4)),LARGE(Resultat!$G103:$U103,J$4),0)</f>
        <v>0</v>
      </c>
      <c r="K98" s="136">
        <f>IF(ISNUMBER(LARGE(Resultat!$G103:$U103,K$4)),LARGE(Resultat!$G103:$U103,K$4),0)</f>
        <v>0</v>
      </c>
      <c r="L98" s="136">
        <f>IF(ISNUMBER(LARGE(Resultat!$G103:$U103,L$4)),LARGE(Resultat!$G103:$U103,L$4),0)</f>
        <v>0</v>
      </c>
      <c r="M98" s="136">
        <f>IF(ISNUMBER(LARGE(Resultat!$G103:$U103,M$4)),LARGE(Resultat!$G103:$U103,M$4),0)</f>
        <v>0</v>
      </c>
      <c r="N98" s="136">
        <f>IF(ISNUMBER(LARGE(Resultat!$G103:$U103,N$4)),LARGE(Resultat!$G103:$U103,N$4),0)</f>
        <v>0</v>
      </c>
      <c r="O98" s="136">
        <f>IF(ISNUMBER(LARGE(Resultat!$G103:$U103,O$4)),LARGE(Resultat!$G103:$U103,O$4),0)</f>
        <v>0</v>
      </c>
      <c r="P98" s="136">
        <f>IF(ISNUMBER(LARGE(Resultat!$G103:$U103,P$4)),LARGE(Resultat!$G103:$U103,P$4),0)</f>
        <v>0</v>
      </c>
      <c r="Q98" s="136">
        <f>IF(ISNUMBER(LARGE(Resultat!$G103:$U103,Q$4)),LARGE(Resultat!$G103:$U103,Q$4),0)</f>
        <v>0</v>
      </c>
    </row>
    <row r="99" spans="1:17" ht="12.75">
      <c r="A99" s="139"/>
      <c r="B99" s="136">
        <f>Resultat!A104</f>
      </c>
      <c r="C99" s="136">
        <f>IF(ISNUMBER(LARGE(Resultat!$G104:$U104,C$4)),LARGE(Resultat!$G104:$U104,C$4),0)</f>
        <v>0</v>
      </c>
      <c r="D99" s="136">
        <f>IF(ISNUMBER(LARGE(Resultat!$G104:$U104,D$4)),LARGE(Resultat!$G104:$U104,D$4),0)</f>
        <v>0</v>
      </c>
      <c r="E99" s="136">
        <f>IF(ISNUMBER(LARGE(Resultat!$G104:$U104,E$4)),LARGE(Resultat!$G104:$U104,E$4),0)</f>
        <v>0</v>
      </c>
      <c r="F99" s="136">
        <f>IF(ISNUMBER(LARGE(Resultat!$G104:$U104,F$4)),LARGE(Resultat!$G104:$U104,F$4),0)</f>
        <v>0</v>
      </c>
      <c r="G99" s="136">
        <f>IF(ISNUMBER(LARGE(Resultat!$G104:$U104,G$4)),LARGE(Resultat!$G104:$U104,G$4),0)</f>
        <v>0</v>
      </c>
      <c r="H99" s="136">
        <f>IF(ISNUMBER(LARGE(Resultat!$G104:$U104,H$4)),LARGE(Resultat!$G104:$U104,H$4),0)</f>
        <v>0</v>
      </c>
      <c r="I99" s="136">
        <f>IF(ISNUMBER(LARGE(Resultat!$G104:$U104,I$4)),LARGE(Resultat!$G104:$U104,I$4),0)</f>
        <v>0</v>
      </c>
      <c r="J99" s="136">
        <f>IF(ISNUMBER(LARGE(Resultat!$G104:$U104,J$4)),LARGE(Resultat!$G104:$U104,J$4),0)</f>
        <v>0</v>
      </c>
      <c r="K99" s="136">
        <f>IF(ISNUMBER(LARGE(Resultat!$G104:$U104,K$4)),LARGE(Resultat!$G104:$U104,K$4),0)</f>
        <v>0</v>
      </c>
      <c r="L99" s="136">
        <f>IF(ISNUMBER(LARGE(Resultat!$G104:$U104,L$4)),LARGE(Resultat!$G104:$U104,L$4),0)</f>
        <v>0</v>
      </c>
      <c r="M99" s="136">
        <f>IF(ISNUMBER(LARGE(Resultat!$G104:$U104,M$4)),LARGE(Resultat!$G104:$U104,M$4),0)</f>
        <v>0</v>
      </c>
      <c r="N99" s="136">
        <f>IF(ISNUMBER(LARGE(Resultat!$G104:$U104,N$4)),LARGE(Resultat!$G104:$U104,N$4),0)</f>
        <v>0</v>
      </c>
      <c r="O99" s="136">
        <f>IF(ISNUMBER(LARGE(Resultat!$G104:$U104,O$4)),LARGE(Resultat!$G104:$U104,O$4),0)</f>
        <v>0</v>
      </c>
      <c r="P99" s="136">
        <f>IF(ISNUMBER(LARGE(Resultat!$G104:$U104,P$4)),LARGE(Resultat!$G104:$U104,P$4),0)</f>
        <v>0</v>
      </c>
      <c r="Q99" s="136">
        <f>IF(ISNUMBER(LARGE(Resultat!$G104:$U104,Q$4)),LARGE(Resultat!$G104:$U104,Q$4),0)</f>
        <v>0</v>
      </c>
    </row>
    <row r="100" spans="1:17" ht="12.75">
      <c r="A100" s="139"/>
      <c r="B100" s="136">
        <f>Resultat!A105</f>
      </c>
      <c r="C100" s="136">
        <f>IF(ISNUMBER(LARGE(Resultat!$G105:$U105,C$4)),LARGE(Resultat!$G105:$U105,C$4),0)</f>
        <v>0</v>
      </c>
      <c r="D100" s="136">
        <f>IF(ISNUMBER(LARGE(Resultat!$G105:$U105,D$4)),LARGE(Resultat!$G105:$U105,D$4),0)</f>
        <v>0</v>
      </c>
      <c r="E100" s="136">
        <f>IF(ISNUMBER(LARGE(Resultat!$G105:$U105,E$4)),LARGE(Resultat!$G105:$U105,E$4),0)</f>
        <v>0</v>
      </c>
      <c r="F100" s="136">
        <f>IF(ISNUMBER(LARGE(Resultat!$G105:$U105,F$4)),LARGE(Resultat!$G105:$U105,F$4),0)</f>
        <v>0</v>
      </c>
      <c r="G100" s="136">
        <f>IF(ISNUMBER(LARGE(Resultat!$G105:$U105,G$4)),LARGE(Resultat!$G105:$U105,G$4),0)</f>
        <v>0</v>
      </c>
      <c r="H100" s="136">
        <f>IF(ISNUMBER(LARGE(Resultat!$G105:$U105,H$4)),LARGE(Resultat!$G105:$U105,H$4),0)</f>
        <v>0</v>
      </c>
      <c r="I100" s="136">
        <f>IF(ISNUMBER(LARGE(Resultat!$G105:$U105,I$4)),LARGE(Resultat!$G105:$U105,I$4),0)</f>
        <v>0</v>
      </c>
      <c r="J100" s="136">
        <f>IF(ISNUMBER(LARGE(Resultat!$G105:$U105,J$4)),LARGE(Resultat!$G105:$U105,J$4),0)</f>
        <v>0</v>
      </c>
      <c r="K100" s="136">
        <f>IF(ISNUMBER(LARGE(Resultat!$G105:$U105,K$4)),LARGE(Resultat!$G105:$U105,K$4),0)</f>
        <v>0</v>
      </c>
      <c r="L100" s="136">
        <f>IF(ISNUMBER(LARGE(Resultat!$G105:$U105,L$4)),LARGE(Resultat!$G105:$U105,L$4),0)</f>
        <v>0</v>
      </c>
      <c r="M100" s="136">
        <f>IF(ISNUMBER(LARGE(Resultat!$G105:$U105,M$4)),LARGE(Resultat!$G105:$U105,M$4),0)</f>
        <v>0</v>
      </c>
      <c r="N100" s="136">
        <f>IF(ISNUMBER(LARGE(Resultat!$G105:$U105,N$4)),LARGE(Resultat!$G105:$U105,N$4),0)</f>
        <v>0</v>
      </c>
      <c r="O100" s="136">
        <f>IF(ISNUMBER(LARGE(Resultat!$G105:$U105,O$4)),LARGE(Resultat!$G105:$U105,O$4),0)</f>
        <v>0</v>
      </c>
      <c r="P100" s="136">
        <f>IF(ISNUMBER(LARGE(Resultat!$G105:$U105,P$4)),LARGE(Resultat!$G105:$U105,P$4),0)</f>
        <v>0</v>
      </c>
      <c r="Q100" s="136">
        <f>IF(ISNUMBER(LARGE(Resultat!$G105:$U105,Q$4)),LARGE(Resultat!$G105:$U105,Q$4),0)</f>
        <v>0</v>
      </c>
    </row>
    <row r="101" spans="1:17" ht="12.75">
      <c r="A101" s="139"/>
      <c r="B101" s="136">
        <f>Resultat!A106</f>
      </c>
      <c r="C101" s="136">
        <f>IF(ISNUMBER(LARGE(Resultat!$G106:$U106,C$4)),LARGE(Resultat!$G106:$U106,C$4),0)</f>
        <v>0</v>
      </c>
      <c r="D101" s="136">
        <f>IF(ISNUMBER(LARGE(Resultat!$G106:$U106,D$4)),LARGE(Resultat!$G106:$U106,D$4),0)</f>
        <v>0</v>
      </c>
      <c r="E101" s="136">
        <f>IF(ISNUMBER(LARGE(Resultat!$G106:$U106,E$4)),LARGE(Resultat!$G106:$U106,E$4),0)</f>
        <v>0</v>
      </c>
      <c r="F101" s="136">
        <f>IF(ISNUMBER(LARGE(Resultat!$G106:$U106,F$4)),LARGE(Resultat!$G106:$U106,F$4),0)</f>
        <v>0</v>
      </c>
      <c r="G101" s="136">
        <f>IF(ISNUMBER(LARGE(Resultat!$G106:$U106,G$4)),LARGE(Resultat!$G106:$U106,G$4),0)</f>
        <v>0</v>
      </c>
      <c r="H101" s="136">
        <f>IF(ISNUMBER(LARGE(Resultat!$G106:$U106,H$4)),LARGE(Resultat!$G106:$U106,H$4),0)</f>
        <v>0</v>
      </c>
      <c r="I101" s="136">
        <f>IF(ISNUMBER(LARGE(Resultat!$G106:$U106,I$4)),LARGE(Resultat!$G106:$U106,I$4),0)</f>
        <v>0</v>
      </c>
      <c r="J101" s="136">
        <f>IF(ISNUMBER(LARGE(Resultat!$G106:$U106,J$4)),LARGE(Resultat!$G106:$U106,J$4),0)</f>
        <v>0</v>
      </c>
      <c r="K101" s="136">
        <f>IF(ISNUMBER(LARGE(Resultat!$G106:$U106,K$4)),LARGE(Resultat!$G106:$U106,K$4),0)</f>
        <v>0</v>
      </c>
      <c r="L101" s="136">
        <f>IF(ISNUMBER(LARGE(Resultat!$G106:$U106,L$4)),LARGE(Resultat!$G106:$U106,L$4),0)</f>
        <v>0</v>
      </c>
      <c r="M101" s="136">
        <f>IF(ISNUMBER(LARGE(Resultat!$G106:$U106,M$4)),LARGE(Resultat!$G106:$U106,M$4),0)</f>
        <v>0</v>
      </c>
      <c r="N101" s="136">
        <f>IF(ISNUMBER(LARGE(Resultat!$G106:$U106,N$4)),LARGE(Resultat!$G106:$U106,N$4),0)</f>
        <v>0</v>
      </c>
      <c r="O101" s="136">
        <f>IF(ISNUMBER(LARGE(Resultat!$G106:$U106,O$4)),LARGE(Resultat!$G106:$U106,O$4),0)</f>
        <v>0</v>
      </c>
      <c r="P101" s="136">
        <f>IF(ISNUMBER(LARGE(Resultat!$G106:$U106,P$4)),LARGE(Resultat!$G106:$U106,P$4),0)</f>
        <v>0</v>
      </c>
      <c r="Q101" s="136">
        <f>IF(ISNUMBER(LARGE(Resultat!$G106:$U106,Q$4)),LARGE(Resultat!$G106:$U106,Q$4),0)</f>
        <v>0</v>
      </c>
    </row>
    <row r="102" spans="1:17" ht="12.75">
      <c r="A102" s="139"/>
      <c r="B102" s="136">
        <f>Resultat!A107</f>
      </c>
      <c r="C102" s="136">
        <f>IF(ISNUMBER(LARGE(Resultat!$G107:$U107,C$4)),LARGE(Resultat!$G107:$U107,C$4),0)</f>
        <v>0</v>
      </c>
      <c r="D102" s="136">
        <f>IF(ISNUMBER(LARGE(Resultat!$G107:$U107,D$4)),LARGE(Resultat!$G107:$U107,D$4),0)</f>
        <v>0</v>
      </c>
      <c r="E102" s="136">
        <f>IF(ISNUMBER(LARGE(Resultat!$G107:$U107,E$4)),LARGE(Resultat!$G107:$U107,E$4),0)</f>
        <v>0</v>
      </c>
      <c r="F102" s="136">
        <f>IF(ISNUMBER(LARGE(Resultat!$G107:$U107,F$4)),LARGE(Resultat!$G107:$U107,F$4),0)</f>
        <v>0</v>
      </c>
      <c r="G102" s="136">
        <f>IF(ISNUMBER(LARGE(Resultat!$G107:$U107,G$4)),LARGE(Resultat!$G107:$U107,G$4),0)</f>
        <v>0</v>
      </c>
      <c r="H102" s="136">
        <f>IF(ISNUMBER(LARGE(Resultat!$G107:$U107,H$4)),LARGE(Resultat!$G107:$U107,H$4),0)</f>
        <v>0</v>
      </c>
      <c r="I102" s="136">
        <f>IF(ISNUMBER(LARGE(Resultat!$G107:$U107,I$4)),LARGE(Resultat!$G107:$U107,I$4),0)</f>
        <v>0</v>
      </c>
      <c r="J102" s="136">
        <f>IF(ISNUMBER(LARGE(Resultat!$G107:$U107,J$4)),LARGE(Resultat!$G107:$U107,J$4),0)</f>
        <v>0</v>
      </c>
      <c r="K102" s="136">
        <f>IF(ISNUMBER(LARGE(Resultat!$G107:$U107,K$4)),LARGE(Resultat!$G107:$U107,K$4),0)</f>
        <v>0</v>
      </c>
      <c r="L102" s="136">
        <f>IF(ISNUMBER(LARGE(Resultat!$G107:$U107,L$4)),LARGE(Resultat!$G107:$U107,L$4),0)</f>
        <v>0</v>
      </c>
      <c r="M102" s="136">
        <f>IF(ISNUMBER(LARGE(Resultat!$G107:$U107,M$4)),LARGE(Resultat!$G107:$U107,M$4),0)</f>
        <v>0</v>
      </c>
      <c r="N102" s="136">
        <f>IF(ISNUMBER(LARGE(Resultat!$G107:$U107,N$4)),LARGE(Resultat!$G107:$U107,N$4),0)</f>
        <v>0</v>
      </c>
      <c r="O102" s="136">
        <f>IF(ISNUMBER(LARGE(Resultat!$G107:$U107,O$4)),LARGE(Resultat!$G107:$U107,O$4),0)</f>
        <v>0</v>
      </c>
      <c r="P102" s="136">
        <f>IF(ISNUMBER(LARGE(Resultat!$G107:$U107,P$4)),LARGE(Resultat!$G107:$U107,P$4),0)</f>
        <v>0</v>
      </c>
      <c r="Q102" s="136">
        <f>IF(ISNUMBER(LARGE(Resultat!$G107:$U107,Q$4)),LARGE(Resultat!$G107:$U107,Q$4),0)</f>
        <v>0</v>
      </c>
    </row>
    <row r="103" spans="1:17" ht="12.75">
      <c r="A103" s="139"/>
      <c r="B103" s="136">
        <f>Resultat!A108</f>
      </c>
      <c r="C103" s="136">
        <f>IF(ISNUMBER(LARGE(Resultat!$G108:$U108,C$4)),LARGE(Resultat!$G108:$U108,C$4),0)</f>
        <v>0</v>
      </c>
      <c r="D103" s="136">
        <f>IF(ISNUMBER(LARGE(Resultat!$G108:$U108,D$4)),LARGE(Resultat!$G108:$U108,D$4),0)</f>
        <v>0</v>
      </c>
      <c r="E103" s="136">
        <f>IF(ISNUMBER(LARGE(Resultat!$G108:$U108,E$4)),LARGE(Resultat!$G108:$U108,E$4),0)</f>
        <v>0</v>
      </c>
      <c r="F103" s="136">
        <f>IF(ISNUMBER(LARGE(Resultat!$G108:$U108,F$4)),LARGE(Resultat!$G108:$U108,F$4),0)</f>
        <v>0</v>
      </c>
      <c r="G103" s="136">
        <f>IF(ISNUMBER(LARGE(Resultat!$G108:$U108,G$4)),LARGE(Resultat!$G108:$U108,G$4),0)</f>
        <v>0</v>
      </c>
      <c r="H103" s="136">
        <f>IF(ISNUMBER(LARGE(Resultat!$G108:$U108,H$4)),LARGE(Resultat!$G108:$U108,H$4),0)</f>
        <v>0</v>
      </c>
      <c r="I103" s="136">
        <f>IF(ISNUMBER(LARGE(Resultat!$G108:$U108,I$4)),LARGE(Resultat!$G108:$U108,I$4),0)</f>
        <v>0</v>
      </c>
      <c r="J103" s="136">
        <f>IF(ISNUMBER(LARGE(Resultat!$G108:$U108,J$4)),LARGE(Resultat!$G108:$U108,J$4),0)</f>
        <v>0</v>
      </c>
      <c r="K103" s="136">
        <f>IF(ISNUMBER(LARGE(Resultat!$G108:$U108,K$4)),LARGE(Resultat!$G108:$U108,K$4),0)</f>
        <v>0</v>
      </c>
      <c r="L103" s="136">
        <f>IF(ISNUMBER(LARGE(Resultat!$G108:$U108,L$4)),LARGE(Resultat!$G108:$U108,L$4),0)</f>
        <v>0</v>
      </c>
      <c r="M103" s="136">
        <f>IF(ISNUMBER(LARGE(Resultat!$G108:$U108,M$4)),LARGE(Resultat!$G108:$U108,M$4),0)</f>
        <v>0</v>
      </c>
      <c r="N103" s="136">
        <f>IF(ISNUMBER(LARGE(Resultat!$G108:$U108,N$4)),LARGE(Resultat!$G108:$U108,N$4),0)</f>
        <v>0</v>
      </c>
      <c r="O103" s="136">
        <f>IF(ISNUMBER(LARGE(Resultat!$G108:$U108,O$4)),LARGE(Resultat!$G108:$U108,O$4),0)</f>
        <v>0</v>
      </c>
      <c r="P103" s="136">
        <f>IF(ISNUMBER(LARGE(Resultat!$G108:$U108,P$4)),LARGE(Resultat!$G108:$U108,P$4),0)</f>
        <v>0</v>
      </c>
      <c r="Q103" s="136">
        <f>IF(ISNUMBER(LARGE(Resultat!$G108:$U108,Q$4)),LARGE(Resultat!$G108:$U108,Q$4),0)</f>
        <v>0</v>
      </c>
    </row>
    <row r="104" spans="1:17" ht="12.75">
      <c r="A104" s="139"/>
      <c r="B104" s="136">
        <f>Resultat!A109</f>
      </c>
      <c r="C104" s="136">
        <f>IF(ISNUMBER(LARGE(Resultat!$G109:$U109,C$4)),LARGE(Resultat!$G109:$U109,C$4),0)</f>
        <v>0</v>
      </c>
      <c r="D104" s="136">
        <f>IF(ISNUMBER(LARGE(Resultat!$G109:$U109,D$4)),LARGE(Resultat!$G109:$U109,D$4),0)</f>
        <v>0</v>
      </c>
      <c r="E104" s="136">
        <f>IF(ISNUMBER(LARGE(Resultat!$G109:$U109,E$4)),LARGE(Resultat!$G109:$U109,E$4),0)</f>
        <v>0</v>
      </c>
      <c r="F104" s="136">
        <f>IF(ISNUMBER(LARGE(Resultat!$G109:$U109,F$4)),LARGE(Resultat!$G109:$U109,F$4),0)</f>
        <v>0</v>
      </c>
      <c r="G104" s="136">
        <f>IF(ISNUMBER(LARGE(Resultat!$G109:$U109,G$4)),LARGE(Resultat!$G109:$U109,G$4),0)</f>
        <v>0</v>
      </c>
      <c r="H104" s="136">
        <f>IF(ISNUMBER(LARGE(Resultat!$G109:$U109,H$4)),LARGE(Resultat!$G109:$U109,H$4),0)</f>
        <v>0</v>
      </c>
      <c r="I104" s="136">
        <f>IF(ISNUMBER(LARGE(Resultat!$G109:$U109,I$4)),LARGE(Resultat!$G109:$U109,I$4),0)</f>
        <v>0</v>
      </c>
      <c r="J104" s="136">
        <f>IF(ISNUMBER(LARGE(Resultat!$G109:$U109,J$4)),LARGE(Resultat!$G109:$U109,J$4),0)</f>
        <v>0</v>
      </c>
      <c r="K104" s="136">
        <f>IF(ISNUMBER(LARGE(Resultat!$G109:$U109,K$4)),LARGE(Resultat!$G109:$U109,K$4),0)</f>
        <v>0</v>
      </c>
      <c r="L104" s="136">
        <f>IF(ISNUMBER(LARGE(Resultat!$G109:$U109,L$4)),LARGE(Resultat!$G109:$U109,L$4),0)</f>
        <v>0</v>
      </c>
      <c r="M104" s="136">
        <f>IF(ISNUMBER(LARGE(Resultat!$G109:$U109,M$4)),LARGE(Resultat!$G109:$U109,M$4),0)</f>
        <v>0</v>
      </c>
      <c r="N104" s="136">
        <f>IF(ISNUMBER(LARGE(Resultat!$G109:$U109,N$4)),LARGE(Resultat!$G109:$U109,N$4),0)</f>
        <v>0</v>
      </c>
      <c r="O104" s="136">
        <f>IF(ISNUMBER(LARGE(Resultat!$G109:$U109,O$4)),LARGE(Resultat!$G109:$U109,O$4),0)</f>
        <v>0</v>
      </c>
      <c r="P104" s="136">
        <f>IF(ISNUMBER(LARGE(Resultat!$G109:$U109,P$4)),LARGE(Resultat!$G109:$U109,P$4),0)</f>
        <v>0</v>
      </c>
      <c r="Q104" s="136">
        <f>IF(ISNUMBER(LARGE(Resultat!$G109:$U109,Q$4)),LARGE(Resultat!$G109:$U109,Q$4),0)</f>
        <v>0</v>
      </c>
    </row>
    <row r="105" spans="1:17" ht="12.75">
      <c r="A105" s="139"/>
      <c r="B105" s="136">
        <f>Resultat!A110</f>
      </c>
      <c r="C105" s="136">
        <f>IF(ISNUMBER(LARGE(Resultat!$G110:$U110,C$4)),LARGE(Resultat!$G110:$U110,C$4),0)</f>
        <v>0</v>
      </c>
      <c r="D105" s="136">
        <f>IF(ISNUMBER(LARGE(Resultat!$G110:$U110,D$4)),LARGE(Resultat!$G110:$U110,D$4),0)</f>
        <v>0</v>
      </c>
      <c r="E105" s="136">
        <f>IF(ISNUMBER(LARGE(Resultat!$G110:$U110,E$4)),LARGE(Resultat!$G110:$U110,E$4),0)</f>
        <v>0</v>
      </c>
      <c r="F105" s="136">
        <f>IF(ISNUMBER(LARGE(Resultat!$G110:$U110,F$4)),LARGE(Resultat!$G110:$U110,F$4),0)</f>
        <v>0</v>
      </c>
      <c r="G105" s="136">
        <f>IF(ISNUMBER(LARGE(Resultat!$G110:$U110,G$4)),LARGE(Resultat!$G110:$U110,G$4),0)</f>
        <v>0</v>
      </c>
      <c r="H105" s="136">
        <f>IF(ISNUMBER(LARGE(Resultat!$G110:$U110,H$4)),LARGE(Resultat!$G110:$U110,H$4),0)</f>
        <v>0</v>
      </c>
      <c r="I105" s="136">
        <f>IF(ISNUMBER(LARGE(Resultat!$G110:$U110,I$4)),LARGE(Resultat!$G110:$U110,I$4),0)</f>
        <v>0</v>
      </c>
      <c r="J105" s="136">
        <f>IF(ISNUMBER(LARGE(Resultat!$G110:$U110,J$4)),LARGE(Resultat!$G110:$U110,J$4),0)</f>
        <v>0</v>
      </c>
      <c r="K105" s="136">
        <f>IF(ISNUMBER(LARGE(Resultat!$G110:$U110,K$4)),LARGE(Resultat!$G110:$U110,K$4),0)</f>
        <v>0</v>
      </c>
      <c r="L105" s="136">
        <f>IF(ISNUMBER(LARGE(Resultat!$G110:$U110,L$4)),LARGE(Resultat!$G110:$U110,L$4),0)</f>
        <v>0</v>
      </c>
      <c r="M105" s="136">
        <f>IF(ISNUMBER(LARGE(Resultat!$G110:$U110,M$4)),LARGE(Resultat!$G110:$U110,M$4),0)</f>
        <v>0</v>
      </c>
      <c r="N105" s="136">
        <f>IF(ISNUMBER(LARGE(Resultat!$G110:$U110,N$4)),LARGE(Resultat!$G110:$U110,N$4),0)</f>
        <v>0</v>
      </c>
      <c r="O105" s="136">
        <f>IF(ISNUMBER(LARGE(Resultat!$G110:$U110,O$4)),LARGE(Resultat!$G110:$U110,O$4),0)</f>
        <v>0</v>
      </c>
      <c r="P105" s="136">
        <f>IF(ISNUMBER(LARGE(Resultat!$G110:$U110,P$4)),LARGE(Resultat!$G110:$U110,P$4),0)</f>
        <v>0</v>
      </c>
      <c r="Q105" s="136">
        <f>IF(ISNUMBER(LARGE(Resultat!$G110:$U110,Q$4)),LARGE(Resultat!$G110:$U110,Q$4),0)</f>
        <v>0</v>
      </c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1"/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118" t="s">
        <v>185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119">
        <v>41388</v>
      </c>
      <c r="D3" s="47"/>
      <c r="E3" s="48" t="s">
        <v>48</v>
      </c>
      <c r="F3" s="49"/>
      <c r="G3" s="54" t="s">
        <v>49</v>
      </c>
      <c r="H3" s="55">
        <v>0.018131365740740743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118"/>
      <c r="D4" s="47"/>
      <c r="E4" s="56"/>
      <c r="F4" s="57"/>
      <c r="G4" s="54" t="s">
        <v>51</v>
      </c>
      <c r="H4" s="55">
        <v>0.040612422839506175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118" t="s">
        <v>53</v>
      </c>
      <c r="D5" s="52"/>
      <c r="E5" s="56"/>
      <c r="F5" s="57"/>
      <c r="G5" s="54" t="s">
        <v>54</v>
      </c>
      <c r="H5" s="59">
        <v>0.3089020420141099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14</v>
      </c>
      <c r="C7" s="69" t="str">
        <f>IF(ISNA(VLOOKUP(B7,HjpMedl!A10:H210,2,FALSE)),"",VLOOKUP(B7,HjpMedl!A10:H210,2,FALSE))</f>
        <v>LA5OM</v>
      </c>
      <c r="D7" s="70"/>
      <c r="E7" s="121" t="s">
        <v>214</v>
      </c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11</v>
      </c>
      <c r="C15" s="216">
        <v>0.01869212962962963</v>
      </c>
      <c r="D15" s="95">
        <v>5</v>
      </c>
      <c r="E15" s="12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124">
        <f>C15*G15</f>
        <v>0.000560763888888889</v>
      </c>
      <c r="I15" s="98">
        <f>C15-H15</f>
        <v>0.018131365740740743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206" t="s">
        <v>12</v>
      </c>
      <c r="C16" s="216">
        <v>0.023402777777777783</v>
      </c>
      <c r="D16" s="95">
        <v>5</v>
      </c>
      <c r="E16" s="12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0.09</v>
      </c>
      <c r="H16" s="124">
        <f>C16*G16</f>
        <v>0.0021062500000000005</v>
      </c>
      <c r="I16" s="98">
        <f>C16-H16</f>
        <v>0.021296527777777782</v>
      </c>
      <c r="J16" s="99">
        <v>8.592075976173355</v>
      </c>
      <c r="K16" s="100"/>
      <c r="L16" s="112"/>
      <c r="M16" s="103"/>
    </row>
    <row r="17" spans="1:13" s="3" customFormat="1" ht="12.75">
      <c r="A17" s="17">
        <f aca="true" t="shared" si="0" ref="A17:A65">1+A16</f>
        <v>3</v>
      </c>
      <c r="B17" s="170" t="s">
        <v>16</v>
      </c>
      <c r="C17" s="216">
        <v>0.02442129629629629</v>
      </c>
      <c r="D17" s="95">
        <v>5</v>
      </c>
      <c r="E17" s="12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0.12</v>
      </c>
      <c r="H17" s="124">
        <f>C17*G17</f>
        <v>0.0029305555555555547</v>
      </c>
      <c r="I17" s="98">
        <f>C17-H17</f>
        <v>0.021490740740740737</v>
      </c>
      <c r="J17" s="99">
        <v>8.505686371756745</v>
      </c>
      <c r="K17" s="101"/>
      <c r="M17" s="103"/>
    </row>
    <row r="18" spans="1:13" s="3" customFormat="1" ht="12.75">
      <c r="A18" s="17">
        <f t="shared" si="0"/>
        <v>4</v>
      </c>
      <c r="B18" s="170" t="s">
        <v>18</v>
      </c>
      <c r="C18" s="216">
        <v>0.034525462962962966</v>
      </c>
      <c r="D18" s="95">
        <v>5</v>
      </c>
      <c r="E18" s="12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0.06</v>
      </c>
      <c r="H18" s="124">
        <f>C18*G18</f>
        <v>0.002071527777777778</v>
      </c>
      <c r="I18" s="98">
        <f>C18-H18</f>
        <v>0.03245393518518519</v>
      </c>
      <c r="J18" s="99">
        <v>5</v>
      </c>
      <c r="K18" s="101"/>
      <c r="M18" s="103"/>
    </row>
    <row r="19" spans="1:13" s="3" customFormat="1" ht="12.75">
      <c r="A19" s="17">
        <f t="shared" si="0"/>
        <v>5</v>
      </c>
      <c r="B19" s="203" t="s">
        <v>93</v>
      </c>
      <c r="C19" s="216">
        <v>0.0390625</v>
      </c>
      <c r="D19" s="95">
        <v>5</v>
      </c>
      <c r="E19" s="12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0.15</v>
      </c>
      <c r="H19" s="124">
        <f>C19*G19</f>
        <v>0.005859375</v>
      </c>
      <c r="I19" s="98">
        <f>C19-H19</f>
        <v>0.033203125</v>
      </c>
      <c r="J19" s="99">
        <v>5</v>
      </c>
      <c r="K19" s="101"/>
      <c r="M19" s="103"/>
    </row>
    <row r="20" spans="1:11" s="3" customFormat="1" ht="12.75">
      <c r="A20" s="17">
        <f>1+A18</f>
        <v>5</v>
      </c>
      <c r="B20" s="206" t="s">
        <v>180</v>
      </c>
      <c r="C20" s="94">
        <v>0.04091435185185185</v>
      </c>
      <c r="D20" s="95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</v>
      </c>
      <c r="H20" s="97">
        <f aca="true" t="shared" si="1" ref="H20:H65">C20*G20</f>
        <v>0</v>
      </c>
      <c r="I20" s="98">
        <f aca="true" t="shared" si="2" ref="I20:I65">C20-H20</f>
        <v>0.04091435185185185</v>
      </c>
      <c r="J20" s="99">
        <v>5</v>
      </c>
      <c r="K20" s="113"/>
    </row>
    <row r="21" spans="1:11" s="3" customFormat="1" ht="12.75">
      <c r="A21" s="17">
        <f>1+A19</f>
        <v>6</v>
      </c>
      <c r="B21" s="206" t="s">
        <v>190</v>
      </c>
      <c r="C21" s="94">
        <v>0.04091435185185185</v>
      </c>
      <c r="D21" s="95">
        <v>5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0.2</v>
      </c>
      <c r="H21" s="97">
        <f>C21*G21</f>
        <v>0.00818287037037037</v>
      </c>
      <c r="I21" s="98">
        <f>C21-H21</f>
        <v>0.03273148148148148</v>
      </c>
      <c r="J21" s="99">
        <v>5</v>
      </c>
      <c r="K21" s="169"/>
    </row>
    <row r="22" spans="1:13" s="3" customFormat="1" ht="12.75">
      <c r="A22" s="17">
        <f>1+A21</f>
        <v>7</v>
      </c>
      <c r="B22" s="170" t="s">
        <v>15</v>
      </c>
      <c r="C22" s="94">
        <v>0.04652777777777778</v>
      </c>
      <c r="D22" s="95">
        <v>5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0.25</v>
      </c>
      <c r="H22" s="97">
        <f t="shared" si="1"/>
        <v>0.011631944444444445</v>
      </c>
      <c r="I22" s="98">
        <f t="shared" si="2"/>
        <v>0.034895833333333334</v>
      </c>
      <c r="J22" s="99">
        <v>5</v>
      </c>
      <c r="K22" s="169"/>
      <c r="M22" s="103"/>
    </row>
    <row r="23" spans="1:13" s="3" customFormat="1" ht="12.75">
      <c r="A23" s="17">
        <f t="shared" si="0"/>
        <v>8</v>
      </c>
      <c r="B23" s="170"/>
      <c r="C23" s="94"/>
      <c r="D23" s="95"/>
      <c r="E23" s="13"/>
      <c r="F23" s="127" t="str">
        <f>IF(ISNA(VLOOKUP(B23,HjpMedl!A$10:I$210,2,FALSE)),"Ikke registrert","OK")</f>
        <v>Ikke registrert</v>
      </c>
      <c r="G23" s="128">
        <f>IF(ISNA(VLOOKUP(B23,HjpMedl!A$10:I$210,9,FALSE)),0,VLOOKUP(B23,HjpMedl!A$10:I$210,8,FALSE))</f>
        <v>0</v>
      </c>
      <c r="H23" s="97">
        <f t="shared" si="1"/>
        <v>0</v>
      </c>
      <c r="I23" s="98">
        <f t="shared" si="2"/>
        <v>0</v>
      </c>
      <c r="J23" s="99"/>
      <c r="K23" s="101"/>
      <c r="M23" s="103"/>
    </row>
    <row r="24" spans="1:15" s="3" customFormat="1" ht="12.75">
      <c r="A24" s="17">
        <f t="shared" si="0"/>
        <v>9</v>
      </c>
      <c r="B24" s="203"/>
      <c r="C24" s="94"/>
      <c r="D24" s="95"/>
      <c r="E24" s="13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97">
        <f t="shared" si="1"/>
        <v>0</v>
      </c>
      <c r="I24" s="98">
        <f t="shared" si="2"/>
        <v>0</v>
      </c>
      <c r="J24" s="99"/>
      <c r="K24" s="101"/>
      <c r="M24"/>
      <c r="N24"/>
      <c r="O24" s="103"/>
    </row>
    <row r="25" spans="1:11" s="3" customFormat="1" ht="12.75">
      <c r="A25" s="17">
        <f t="shared" si="0"/>
        <v>10</v>
      </c>
      <c r="B25" s="170"/>
      <c r="C25" s="94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1"/>
        <v>0</v>
      </c>
      <c r="I25" s="98">
        <f t="shared" si="2"/>
        <v>0</v>
      </c>
      <c r="J25" s="99"/>
      <c r="K25" s="101"/>
    </row>
    <row r="26" spans="1:11" s="3" customFormat="1" ht="12.75">
      <c r="A26" s="17">
        <f t="shared" si="0"/>
        <v>11</v>
      </c>
      <c r="B26" s="170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1"/>
        <v>0</v>
      </c>
      <c r="I26" s="98">
        <f t="shared" si="2"/>
        <v>0</v>
      </c>
      <c r="J26" s="99"/>
      <c r="K26" s="113"/>
    </row>
    <row r="27" spans="1:11" s="3" customFormat="1" ht="12.75">
      <c r="A27" s="17">
        <f t="shared" si="0"/>
        <v>12</v>
      </c>
      <c r="B27" s="170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1"/>
        <v>0</v>
      </c>
      <c r="I27" s="98">
        <f t="shared" si="2"/>
        <v>0</v>
      </c>
      <c r="J27" s="99"/>
      <c r="K27" s="101"/>
    </row>
    <row r="28" spans="1:11" s="3" customFormat="1" ht="12.75">
      <c r="A28" s="17">
        <f t="shared" si="0"/>
        <v>13</v>
      </c>
      <c r="B28" s="170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1"/>
        <v>0</v>
      </c>
      <c r="I28" s="98">
        <f t="shared" si="2"/>
        <v>0</v>
      </c>
      <c r="J28" s="99"/>
      <c r="K28" s="32"/>
    </row>
    <row r="29" spans="1:12" ht="12.75">
      <c r="A29" s="17">
        <f t="shared" si="0"/>
        <v>14</v>
      </c>
      <c r="B29" s="170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1"/>
        <v>0</v>
      </c>
      <c r="I29" s="98">
        <f t="shared" si="2"/>
        <v>0</v>
      </c>
      <c r="J29" s="99"/>
      <c r="K29" s="113"/>
      <c r="L29"/>
    </row>
    <row r="30" spans="1:12" ht="12.75">
      <c r="A30" s="17">
        <f t="shared" si="0"/>
        <v>15</v>
      </c>
      <c r="B30" s="170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1"/>
        <v>0</v>
      </c>
      <c r="I30" s="98">
        <f t="shared" si="2"/>
        <v>0</v>
      </c>
      <c r="J30" s="99"/>
      <c r="K30" s="113"/>
      <c r="L30"/>
    </row>
    <row r="31" spans="1:12" ht="12.75">
      <c r="A31" s="17">
        <f t="shared" si="0"/>
        <v>16</v>
      </c>
      <c r="B31" s="20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1"/>
        <v>0</v>
      </c>
      <c r="I31" s="98">
        <f t="shared" si="2"/>
        <v>0</v>
      </c>
      <c r="J31" s="99"/>
      <c r="K31" s="113"/>
      <c r="L31"/>
    </row>
    <row r="32" spans="1:12" ht="12.75">
      <c r="A32" s="17">
        <f t="shared" si="0"/>
        <v>17</v>
      </c>
      <c r="B32" s="20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1"/>
        <v>0</v>
      </c>
      <c r="I32" s="98">
        <f t="shared" si="2"/>
        <v>0</v>
      </c>
      <c r="J32" s="99"/>
      <c r="K32" s="113"/>
      <c r="L32"/>
    </row>
    <row r="33" spans="1:12" ht="12.75">
      <c r="A33" s="17">
        <f t="shared" si="0"/>
        <v>18</v>
      </c>
      <c r="B33" s="170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1"/>
        <v>0</v>
      </c>
      <c r="I33" s="98">
        <f t="shared" si="2"/>
        <v>0</v>
      </c>
      <c r="J33" s="99"/>
      <c r="K33" s="113"/>
      <c r="L33"/>
    </row>
    <row r="34" spans="1:12" ht="12.75">
      <c r="A34" s="17">
        <f t="shared" si="0"/>
        <v>19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1"/>
        <v>0</v>
      </c>
      <c r="I34" s="98">
        <f t="shared" si="2"/>
        <v>0</v>
      </c>
      <c r="J34" s="99"/>
      <c r="K34" s="113"/>
      <c r="L34"/>
    </row>
    <row r="35" spans="1:12" ht="12.75">
      <c r="A35" s="17">
        <f t="shared" si="0"/>
        <v>20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1"/>
        <v>0</v>
      </c>
      <c r="I35" s="98">
        <f t="shared" si="2"/>
        <v>0</v>
      </c>
      <c r="J35" s="99"/>
      <c r="K35" s="113"/>
      <c r="L35"/>
    </row>
    <row r="36" spans="1:12" ht="12.75">
      <c r="A36" s="17">
        <f t="shared" si="0"/>
        <v>21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1"/>
        <v>0</v>
      </c>
      <c r="I36" s="98">
        <f t="shared" si="2"/>
        <v>0</v>
      </c>
      <c r="J36" s="99"/>
      <c r="K36" s="113"/>
      <c r="L36"/>
    </row>
    <row r="37" spans="1:12" ht="12.75">
      <c r="A37" s="17">
        <f t="shared" si="0"/>
        <v>22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1"/>
        <v>0</v>
      </c>
      <c r="I37" s="98">
        <f t="shared" si="2"/>
        <v>0</v>
      </c>
      <c r="J37" s="99"/>
      <c r="K37" s="113"/>
      <c r="L37"/>
    </row>
    <row r="38" spans="1:12" ht="12.75">
      <c r="A38" s="17">
        <f t="shared" si="0"/>
        <v>23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1"/>
        <v>0</v>
      </c>
      <c r="I38" s="98">
        <f t="shared" si="2"/>
        <v>0</v>
      </c>
      <c r="J38" s="99"/>
      <c r="K38" s="113"/>
      <c r="L38"/>
    </row>
    <row r="39" spans="1:12" ht="12.75">
      <c r="A39" s="17">
        <f t="shared" si="0"/>
        <v>24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1"/>
        <v>0</v>
      </c>
      <c r="I39" s="98">
        <f t="shared" si="2"/>
        <v>0</v>
      </c>
      <c r="J39" s="99"/>
      <c r="K39" s="113"/>
      <c r="L39"/>
    </row>
    <row r="40" spans="1:12" ht="12.75">
      <c r="A40" s="17">
        <f t="shared" si="0"/>
        <v>25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1"/>
        <v>0</v>
      </c>
      <c r="I40" s="98">
        <f t="shared" si="2"/>
        <v>0</v>
      </c>
      <c r="J40" s="99"/>
      <c r="K40" s="113"/>
      <c r="L40"/>
    </row>
    <row r="41" spans="1:12" ht="12.75">
      <c r="A41" s="17">
        <f t="shared" si="0"/>
        <v>26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1"/>
        <v>0</v>
      </c>
      <c r="I41" s="98">
        <f t="shared" si="2"/>
        <v>0</v>
      </c>
      <c r="J41" s="99"/>
      <c r="K41" s="113"/>
      <c r="L41"/>
    </row>
    <row r="42" spans="1:12" ht="12.75">
      <c r="A42" s="17">
        <f t="shared" si="0"/>
        <v>27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1"/>
        <v>0</v>
      </c>
      <c r="I42" s="98">
        <f t="shared" si="2"/>
        <v>0</v>
      </c>
      <c r="J42" s="99"/>
      <c r="K42" s="113"/>
      <c r="L42"/>
    </row>
    <row r="43" spans="1:12" ht="12.75">
      <c r="A43" s="17">
        <f t="shared" si="0"/>
        <v>28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1"/>
        <v>0</v>
      </c>
      <c r="I43" s="98">
        <f t="shared" si="2"/>
        <v>0</v>
      </c>
      <c r="J43" s="99"/>
      <c r="K43" s="113"/>
      <c r="L43"/>
    </row>
    <row r="44" spans="1:12" ht="12.75">
      <c r="A44" s="17">
        <f t="shared" si="0"/>
        <v>29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1"/>
        <v>0</v>
      </c>
      <c r="I44" s="98">
        <f t="shared" si="2"/>
        <v>0</v>
      </c>
      <c r="J44" s="99"/>
      <c r="K44" s="113"/>
      <c r="L44"/>
    </row>
    <row r="45" spans="1:12" ht="12.75">
      <c r="A45" s="17">
        <f t="shared" si="0"/>
        <v>30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1"/>
        <v>0</v>
      </c>
      <c r="I45" s="98">
        <f t="shared" si="2"/>
        <v>0</v>
      </c>
      <c r="J45" s="99"/>
      <c r="K45" s="113"/>
      <c r="L45"/>
    </row>
    <row r="46" spans="1:12" ht="12.75">
      <c r="A46" s="17">
        <f t="shared" si="0"/>
        <v>31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1"/>
        <v>0</v>
      </c>
      <c r="I46" s="98">
        <f t="shared" si="2"/>
        <v>0</v>
      </c>
      <c r="J46" s="99"/>
      <c r="K46" s="113"/>
      <c r="L46"/>
    </row>
    <row r="47" spans="1:12" ht="12.75">
      <c r="A47" s="17">
        <f t="shared" si="0"/>
        <v>32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1"/>
        <v>0</v>
      </c>
      <c r="I47" s="98">
        <f t="shared" si="2"/>
        <v>0</v>
      </c>
      <c r="J47" s="99"/>
      <c r="K47" s="113"/>
      <c r="L47"/>
    </row>
    <row r="48" spans="1:12" ht="12.75">
      <c r="A48" s="17">
        <f t="shared" si="0"/>
        <v>33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1"/>
        <v>0</v>
      </c>
      <c r="I48" s="98">
        <f t="shared" si="2"/>
        <v>0</v>
      </c>
      <c r="J48" s="99"/>
      <c r="K48" s="113"/>
      <c r="L48"/>
    </row>
    <row r="49" spans="1:12" ht="12.75">
      <c r="A49" s="17">
        <f t="shared" si="0"/>
        <v>34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1"/>
        <v>0</v>
      </c>
      <c r="I49" s="98">
        <f t="shared" si="2"/>
        <v>0</v>
      </c>
      <c r="J49" s="99"/>
      <c r="K49" s="113"/>
      <c r="L49"/>
    </row>
    <row r="50" spans="1:12" ht="12.75">
      <c r="A50" s="17">
        <f t="shared" si="0"/>
        <v>35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1"/>
        <v>0</v>
      </c>
      <c r="I50" s="98">
        <f t="shared" si="2"/>
        <v>0</v>
      </c>
      <c r="J50" s="99"/>
      <c r="K50" s="113"/>
      <c r="L50"/>
    </row>
    <row r="51" spans="1:12" ht="12.75">
      <c r="A51" s="17">
        <f t="shared" si="0"/>
        <v>36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1"/>
        <v>0</v>
      </c>
      <c r="I51" s="98">
        <f t="shared" si="2"/>
        <v>0</v>
      </c>
      <c r="J51" s="99"/>
      <c r="K51" s="113"/>
      <c r="L51"/>
    </row>
    <row r="52" spans="1:12" ht="12.75">
      <c r="A52" s="17">
        <f t="shared" si="0"/>
        <v>37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1"/>
        <v>0</v>
      </c>
      <c r="I52" s="98">
        <f t="shared" si="2"/>
        <v>0</v>
      </c>
      <c r="J52" s="99"/>
      <c r="K52" s="113"/>
      <c r="L52"/>
    </row>
    <row r="53" spans="1:12" ht="12.75">
      <c r="A53" s="17">
        <f t="shared" si="0"/>
        <v>38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1"/>
        <v>0</v>
      </c>
      <c r="I53" s="98">
        <f t="shared" si="2"/>
        <v>0</v>
      </c>
      <c r="J53" s="99"/>
      <c r="K53" s="113"/>
      <c r="L53"/>
    </row>
    <row r="54" spans="1:12" ht="12.75">
      <c r="A54" s="17">
        <f t="shared" si="0"/>
        <v>39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1"/>
        <v>0</v>
      </c>
      <c r="I54" s="98">
        <f t="shared" si="2"/>
        <v>0</v>
      </c>
      <c r="J54" s="99"/>
      <c r="K54" s="113"/>
      <c r="L54"/>
    </row>
    <row r="55" spans="1:12" ht="12.75">
      <c r="A55" s="17">
        <f t="shared" si="0"/>
        <v>40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1"/>
        <v>0</v>
      </c>
      <c r="I55" s="98">
        <f t="shared" si="2"/>
        <v>0</v>
      </c>
      <c r="J55" s="99"/>
      <c r="K55" s="113"/>
      <c r="L55"/>
    </row>
    <row r="56" spans="1:12" ht="12.75">
      <c r="A56" s="17">
        <f t="shared" si="0"/>
        <v>41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1"/>
        <v>0</v>
      </c>
      <c r="I56" s="98">
        <f t="shared" si="2"/>
        <v>0</v>
      </c>
      <c r="J56" s="99"/>
      <c r="K56" s="113"/>
      <c r="L56"/>
    </row>
    <row r="57" spans="1:12" ht="12.75">
      <c r="A57" s="17">
        <f t="shared" si="0"/>
        <v>42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1"/>
        <v>0</v>
      </c>
      <c r="I57" s="98">
        <f t="shared" si="2"/>
        <v>0</v>
      </c>
      <c r="J57" s="99"/>
      <c r="K57" s="113"/>
      <c r="L57"/>
    </row>
    <row r="58" spans="1:12" ht="12.75">
      <c r="A58" s="17">
        <f t="shared" si="0"/>
        <v>43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1"/>
        <v>0</v>
      </c>
      <c r="I58" s="98">
        <f t="shared" si="2"/>
        <v>0</v>
      </c>
      <c r="J58" s="99"/>
      <c r="K58" s="113"/>
      <c r="L58"/>
    </row>
    <row r="59" spans="1:12" ht="12.75">
      <c r="A59" s="17">
        <f t="shared" si="0"/>
        <v>44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1"/>
        <v>0</v>
      </c>
      <c r="I59" s="98">
        <f t="shared" si="2"/>
        <v>0</v>
      </c>
      <c r="J59" s="99"/>
      <c r="K59" s="113"/>
      <c r="L59"/>
    </row>
    <row r="60" spans="1:12" ht="12.75">
      <c r="A60" s="17">
        <f t="shared" si="0"/>
        <v>45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1"/>
        <v>0</v>
      </c>
      <c r="I60" s="98">
        <f t="shared" si="2"/>
        <v>0</v>
      </c>
      <c r="J60" s="99"/>
      <c r="K60" s="113"/>
      <c r="L60"/>
    </row>
    <row r="61" spans="1:12" ht="12.75">
      <c r="A61" s="17">
        <f t="shared" si="0"/>
        <v>46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1"/>
        <v>0</v>
      </c>
      <c r="I61" s="98">
        <f t="shared" si="2"/>
        <v>0</v>
      </c>
      <c r="J61" s="99"/>
      <c r="K61" s="113"/>
      <c r="L61"/>
    </row>
    <row r="62" spans="1:12" ht="12.75">
      <c r="A62" s="17">
        <f t="shared" si="0"/>
        <v>47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1"/>
        <v>0</v>
      </c>
      <c r="I62" s="98">
        <f t="shared" si="2"/>
        <v>0</v>
      </c>
      <c r="J62" s="99"/>
      <c r="K62" s="113"/>
      <c r="L62"/>
    </row>
    <row r="63" spans="1:12" ht="12.75">
      <c r="A63" s="17">
        <f t="shared" si="0"/>
        <v>48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1"/>
        <v>0</v>
      </c>
      <c r="I63" s="98">
        <f t="shared" si="2"/>
        <v>0</v>
      </c>
      <c r="J63" s="99"/>
      <c r="K63" s="113"/>
      <c r="L63"/>
    </row>
    <row r="64" spans="1:12" ht="12.75">
      <c r="A64" s="17">
        <f t="shared" si="0"/>
        <v>49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1"/>
        <v>0</v>
      </c>
      <c r="I64" s="98">
        <f t="shared" si="2"/>
        <v>0</v>
      </c>
      <c r="J64" s="99"/>
      <c r="K64" s="113"/>
      <c r="L64"/>
    </row>
    <row r="65" spans="1:12" ht="12.75">
      <c r="A65" s="17">
        <f t="shared" si="0"/>
        <v>50</v>
      </c>
      <c r="B65" s="32"/>
      <c r="C65" s="94"/>
      <c r="D65" s="95"/>
      <c r="E65" s="13"/>
      <c r="F65" s="127" t="str">
        <f>IF(ISNA(VLOOKUP(B65,HjpMedl!A$10:I$210,2,FALSE)),"Ikke registrert","OK")</f>
        <v>Ikke registrert</v>
      </c>
      <c r="G65" s="128">
        <f>IF(ISNA(VLOOKUP(B65,HjpMedl!A$10:I$210,9,FALSE)),0,VLOOKUP(B65,HjpMedl!A$10:I$210,8,FALSE))</f>
        <v>0</v>
      </c>
      <c r="H65" s="97">
        <f t="shared" si="1"/>
        <v>0</v>
      </c>
      <c r="I65" s="98">
        <f t="shared" si="2"/>
        <v>0</v>
      </c>
      <c r="J65" s="99"/>
      <c r="K65" s="113"/>
      <c r="L65"/>
    </row>
    <row r="66" spans="7:12" ht="12.75">
      <c r="G66" s="102"/>
      <c r="H66" s="114"/>
      <c r="K66"/>
      <c r="L66"/>
    </row>
    <row r="67" spans="7:12" ht="12.75">
      <c r="G67" s="102"/>
      <c r="H67" s="114"/>
      <c r="K67"/>
      <c r="L67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2"/>
  <dimension ref="A1:O66"/>
  <sheetViews>
    <sheetView workbookViewId="0" topLeftCell="A1">
      <selection activeCell="C4" sqref="C4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118" t="s">
        <v>186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/>
      <c r="D3" s="47"/>
      <c r="E3" s="48" t="s">
        <v>48</v>
      </c>
      <c r="F3" s="49"/>
      <c r="G3" s="54" t="s">
        <v>49</v>
      </c>
      <c r="H3" s="55">
        <v>0.024437499999999997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204"/>
      <c r="D4" s="47"/>
      <c r="E4" s="56"/>
      <c r="F4" s="57"/>
      <c r="G4" s="54" t="s">
        <v>51</v>
      </c>
      <c r="H4" s="55">
        <v>0.048874999999999995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0.2841716396703609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11</v>
      </c>
      <c r="C7" s="69" t="str">
        <f>IF(ISNA(VLOOKUP(B7,HjpMedl!A10:H210,2,FALSE)),"",VLOOKUP(B7,HjpMedl!A10:H210,2,FALSE))</f>
        <v>LA9NGA</v>
      </c>
      <c r="D7" s="70"/>
      <c r="E7" s="121"/>
      <c r="F7" s="72"/>
      <c r="G7" s="73"/>
      <c r="H7" s="74"/>
      <c r="I7" s="6"/>
      <c r="J7" s="75">
        <f>IF(ISTEXT(B7),IF(ISNUMBER(K7),K7,10),"")</f>
        <v>0</v>
      </c>
      <c r="K7" s="76">
        <v>0</v>
      </c>
    </row>
    <row r="8" spans="1:11" s="2" customFormat="1" ht="12.75">
      <c r="A8" s="7"/>
      <c r="B8" s="202"/>
      <c r="C8" s="69">
        <f>IF(ISNA(VLOOKUP(B8,HjpMedl!A10:H210,2,FALSE)),"",VLOOKUP(B8,HjpMedl!A10:H210,2,FALSE))</f>
      </c>
      <c r="D8" s="47"/>
      <c r="E8" s="121" t="s">
        <v>220</v>
      </c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53">
        <v>41401</v>
      </c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205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203" t="s">
        <v>93</v>
      </c>
      <c r="C15" s="213">
        <v>0.028749999999999998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0.15</v>
      </c>
      <c r="H15" s="97">
        <f aca="true" t="shared" si="0" ref="H15:H64">C15*G15</f>
        <v>0.0043124999999999995</v>
      </c>
      <c r="I15" s="98">
        <f aca="true" t="shared" si="1" ref="I15:I64">C15-H15</f>
        <v>0.024437499999999997</v>
      </c>
      <c r="J15" s="99">
        <v>5</v>
      </c>
      <c r="K15" s="101">
        <v>5</v>
      </c>
      <c r="L15" s="111"/>
      <c r="M15" s="103"/>
    </row>
    <row r="16" spans="1:13" s="3" customFormat="1" ht="12.75">
      <c r="A16" s="17">
        <f>1+A15</f>
        <v>2</v>
      </c>
      <c r="B16" s="170" t="s">
        <v>188</v>
      </c>
      <c r="C16" s="213">
        <v>0.029490740740740744</v>
      </c>
      <c r="D16" s="95">
        <v>4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0.15</v>
      </c>
      <c r="H16" s="97">
        <f t="shared" si="0"/>
        <v>0.004423611111111112</v>
      </c>
      <c r="I16" s="98">
        <f t="shared" si="1"/>
        <v>0.025067129629629634</v>
      </c>
      <c r="J16" s="99">
        <v>5</v>
      </c>
      <c r="K16" s="101">
        <v>5</v>
      </c>
      <c r="L16" s="112"/>
      <c r="M16" s="103"/>
    </row>
    <row r="17" spans="1:13" s="3" customFormat="1" ht="12.75">
      <c r="A17" s="17">
        <f aca="true" t="shared" si="2" ref="A17:A64">1+A16</f>
        <v>3</v>
      </c>
      <c r="B17" s="202" t="s">
        <v>134</v>
      </c>
      <c r="C17" s="213">
        <v>0.06635416666666666</v>
      </c>
      <c r="D17" s="95">
        <v>4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0.15</v>
      </c>
      <c r="H17" s="97">
        <f t="shared" si="0"/>
        <v>0.009953124999999998</v>
      </c>
      <c r="I17" s="98">
        <f t="shared" si="1"/>
        <v>0.05640104166666666</v>
      </c>
      <c r="J17" s="99">
        <v>5</v>
      </c>
      <c r="K17" s="101">
        <v>5</v>
      </c>
      <c r="M17" s="103"/>
    </row>
    <row r="18" spans="1:13" s="3" customFormat="1" ht="12.75">
      <c r="A18" s="17">
        <f t="shared" si="2"/>
        <v>4</v>
      </c>
      <c r="B18" s="170" t="s">
        <v>127</v>
      </c>
      <c r="C18" s="213">
        <v>0.06668981481481481</v>
      </c>
      <c r="D18" s="95">
        <v>4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0.15</v>
      </c>
      <c r="H18" s="97">
        <f t="shared" si="0"/>
        <v>0.010003472222222221</v>
      </c>
      <c r="I18" s="98">
        <f t="shared" si="1"/>
        <v>0.056686342592592594</v>
      </c>
      <c r="J18" s="99">
        <v>5</v>
      </c>
      <c r="K18" s="101">
        <v>5</v>
      </c>
      <c r="M18" s="103"/>
    </row>
    <row r="19" spans="1:13" s="3" customFormat="1" ht="12.75">
      <c r="A19" s="17">
        <f t="shared" si="2"/>
        <v>5</v>
      </c>
      <c r="B19" s="212"/>
      <c r="C19" s="213"/>
      <c r="D19" s="95"/>
      <c r="E19" s="13"/>
      <c r="F19" s="127" t="str">
        <f>IF(ISNA(VLOOKUP(B19,HjpMedl!A$10:I$210,2,FALSE)),"Ikke registrert","OK")</f>
        <v>Ikke registrert</v>
      </c>
      <c r="G19" s="128">
        <f>IF(ISNA(VLOOKUP(B19,HjpMedl!A$10:I$210,9,FALSE)),0,VLOOKUP(B19,HjpMedl!A$10:I$210,8,FALSE))</f>
        <v>0</v>
      </c>
      <c r="H19" s="97">
        <f t="shared" si="0"/>
        <v>0</v>
      </c>
      <c r="I19" s="98">
        <f t="shared" si="1"/>
        <v>0</v>
      </c>
      <c r="J19" s="99"/>
      <c r="K19" s="101"/>
      <c r="M19" s="103"/>
    </row>
    <row r="20" spans="1:13" s="3" customFormat="1" ht="12.75">
      <c r="A20" s="17">
        <f t="shared" si="2"/>
        <v>6</v>
      </c>
      <c r="B20" s="212"/>
      <c r="C20" s="213"/>
      <c r="D20" s="95"/>
      <c r="E20" s="13"/>
      <c r="F20" s="127" t="str">
        <f>IF(ISNA(VLOOKUP(B20,HjpMedl!A$10:I$210,2,FALSE)),"Ikke registrert","OK")</f>
        <v>Ikke registrert</v>
      </c>
      <c r="G20" s="128">
        <f>IF(ISNA(VLOOKUP(B20,HjpMedl!A$10:I$210,9,FALSE)),0,VLOOKUP(B20,HjpMedl!A$10:I$210,8,FALSE))</f>
        <v>0</v>
      </c>
      <c r="H20" s="97">
        <f t="shared" si="0"/>
        <v>0</v>
      </c>
      <c r="I20" s="98">
        <f t="shared" si="1"/>
        <v>0</v>
      </c>
      <c r="J20" s="99"/>
      <c r="K20" s="101"/>
      <c r="M20" s="103"/>
    </row>
    <row r="21" spans="1:13" s="3" customFormat="1" ht="12.75">
      <c r="A21" s="17">
        <f t="shared" si="2"/>
        <v>7</v>
      </c>
      <c r="B21" s="212"/>
      <c r="C21" s="213"/>
      <c r="D21" s="95"/>
      <c r="E21" s="13"/>
      <c r="F21" s="127" t="str">
        <f>IF(ISNA(VLOOKUP(B21,HjpMedl!A$10:I$210,2,FALSE)),"Ikke registrert","OK")</f>
        <v>Ikke registrert</v>
      </c>
      <c r="G21" s="128">
        <f>IF(ISNA(VLOOKUP(B21,HjpMedl!A$10:I$210,9,FALSE)),0,VLOOKUP(B21,HjpMedl!A$10:I$210,8,FALSE))</f>
        <v>0</v>
      </c>
      <c r="H21" s="97">
        <f t="shared" si="0"/>
        <v>0</v>
      </c>
      <c r="I21" s="98">
        <f t="shared" si="1"/>
        <v>0</v>
      </c>
      <c r="J21" s="99"/>
      <c r="K21" s="101"/>
      <c r="M21" s="103"/>
    </row>
    <row r="22" spans="1:13" s="3" customFormat="1" ht="12.75">
      <c r="A22" s="17">
        <f t="shared" si="2"/>
        <v>8</v>
      </c>
      <c r="B22" s="212"/>
      <c r="C22" s="213"/>
      <c r="D22" s="95"/>
      <c r="E22" s="13"/>
      <c r="F22" s="127" t="str">
        <f>IF(ISNA(VLOOKUP(B22,HjpMedl!A$10:I$210,2,FALSE)),"Ikke registrert","OK")</f>
        <v>Ikke registrert</v>
      </c>
      <c r="G22" s="128">
        <f>IF(ISNA(VLOOKUP(B22,HjpMedl!A$10:I$210,9,FALSE)),0,VLOOKUP(B22,HjpMedl!A$10:I$210,8,FALSE))</f>
        <v>0</v>
      </c>
      <c r="H22" s="97">
        <f t="shared" si="0"/>
        <v>0</v>
      </c>
      <c r="I22" s="98">
        <f t="shared" si="1"/>
        <v>0</v>
      </c>
      <c r="J22" s="99"/>
      <c r="K22" s="169"/>
      <c r="M22" s="103"/>
    </row>
    <row r="23" spans="1:15" s="3" customFormat="1" ht="12.75">
      <c r="A23" s="17">
        <f t="shared" si="2"/>
        <v>9</v>
      </c>
      <c r="B23" s="206"/>
      <c r="C23" s="213"/>
      <c r="D23" s="95"/>
      <c r="E23" s="13"/>
      <c r="F23" s="127" t="str">
        <f>IF(ISNA(VLOOKUP(B23,HjpMedl!A$10:I$210,2,FALSE)),"Ikke registrert","OK")</f>
        <v>Ikke registrert</v>
      </c>
      <c r="G23" s="128">
        <f>IF(ISNA(VLOOKUP(B23,HjpMedl!A$10:I$210,9,FALSE)),0,VLOOKUP(B23,HjpMedl!A$10:I$210,8,FALSE))</f>
        <v>0</v>
      </c>
      <c r="H23" s="97">
        <f t="shared" si="0"/>
        <v>0</v>
      </c>
      <c r="I23" s="98">
        <f t="shared" si="1"/>
        <v>0</v>
      </c>
      <c r="J23" s="99"/>
      <c r="K23" s="101"/>
      <c r="M23"/>
      <c r="N23"/>
      <c r="O23" s="103"/>
    </row>
    <row r="24" spans="1:11" s="3" customFormat="1" ht="12.75">
      <c r="A24" s="17">
        <f t="shared" si="2"/>
        <v>10</v>
      </c>
      <c r="B24" s="212"/>
      <c r="C24" s="213"/>
      <c r="D24" s="95"/>
      <c r="E24" s="13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97">
        <f t="shared" si="0"/>
        <v>0</v>
      </c>
      <c r="I24" s="98">
        <f t="shared" si="1"/>
        <v>0</v>
      </c>
      <c r="J24" s="99"/>
      <c r="K24" s="101"/>
    </row>
    <row r="25" spans="1:11" s="3" customFormat="1" ht="12.75">
      <c r="A25" s="17">
        <f t="shared" si="2"/>
        <v>11</v>
      </c>
      <c r="B25" s="212"/>
      <c r="C25" s="213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32"/>
    </row>
    <row r="26" spans="1:11" s="3" customFormat="1" ht="12.75">
      <c r="A26" s="17">
        <f t="shared" si="2"/>
        <v>12</v>
      </c>
      <c r="B26" s="212"/>
      <c r="C26" s="213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212"/>
      <c r="C27" s="213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113"/>
    </row>
    <row r="28" spans="1:12" ht="12.75">
      <c r="A28" s="17">
        <f t="shared" si="2"/>
        <v>14</v>
      </c>
      <c r="B28" s="212"/>
      <c r="C28" s="213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206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170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21"/>
  <dimension ref="A1:O6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t="s">
        <v>186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>
        <v>41401</v>
      </c>
      <c r="D3" s="47"/>
      <c r="E3" s="48" t="s">
        <v>48</v>
      </c>
      <c r="F3" s="49"/>
      <c r="G3" s="54" t="s">
        <v>49</v>
      </c>
      <c r="H3" s="55">
        <v>0.04218229166666667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118"/>
      <c r="D4" s="47"/>
      <c r="E4" s="56"/>
      <c r="F4" s="57"/>
      <c r="G4" s="54" t="s">
        <v>51</v>
      </c>
      <c r="H4" s="55">
        <v>0.0999005401234568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187</v>
      </c>
      <c r="D5" s="52"/>
      <c r="E5" s="56"/>
      <c r="F5" s="57"/>
      <c r="G5" s="54" t="s">
        <v>54</v>
      </c>
      <c r="H5" s="59">
        <v>0.12031627137201323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11</v>
      </c>
      <c r="C7" s="69" t="str">
        <f>IF(ISNA(VLOOKUP(B7,HjpMedl!A10:H210,2,FALSE)),"",VLOOKUP(B7,HjpMedl!A10:H210,2,FALSE))</f>
        <v>LA9NGA</v>
      </c>
      <c r="D7" s="70"/>
      <c r="E7" s="121" t="s">
        <v>215</v>
      </c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12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12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206" t="s">
        <v>12</v>
      </c>
      <c r="C15" s="94">
        <v>0.04635416666666667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0.09</v>
      </c>
      <c r="H15" s="97">
        <f aca="true" t="shared" si="0" ref="H15:H64">C15*G15</f>
        <v>0.004171875</v>
      </c>
      <c r="I15" s="98">
        <f aca="true" t="shared" si="1" ref="I15:I64">C15-H15</f>
        <v>0.04218229166666667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170" t="s">
        <v>18</v>
      </c>
      <c r="C16" s="94">
        <v>0.058750000000000004</v>
      </c>
      <c r="D16" s="95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0.06</v>
      </c>
      <c r="H16" s="97">
        <f t="shared" si="0"/>
        <v>0.003525</v>
      </c>
      <c r="I16" s="98">
        <f t="shared" si="1"/>
        <v>0.055225</v>
      </c>
      <c r="J16" s="99">
        <v>7.740279949226533</v>
      </c>
      <c r="K16" s="100"/>
      <c r="L16" s="112"/>
      <c r="M16" s="103"/>
    </row>
    <row r="17" spans="1:13" s="3" customFormat="1" ht="12.75">
      <c r="A17" s="17">
        <f aca="true" t="shared" si="2" ref="A17:A64">1+A16</f>
        <v>3</v>
      </c>
      <c r="B17" s="170" t="s">
        <v>16</v>
      </c>
      <c r="C17" s="94">
        <v>0.05959490740740741</v>
      </c>
      <c r="D17" s="95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0.12</v>
      </c>
      <c r="H17" s="97">
        <f t="shared" si="0"/>
        <v>0.0071513888888888886</v>
      </c>
      <c r="I17" s="98">
        <f t="shared" si="1"/>
        <v>0.05244351851851852</v>
      </c>
      <c r="J17" s="99">
        <v>8.222186721495238</v>
      </c>
      <c r="K17" s="101"/>
      <c r="M17" s="103"/>
    </row>
    <row r="18" spans="1:13" s="3" customFormat="1" ht="12.75">
      <c r="A18" s="17">
        <f t="shared" si="2"/>
        <v>4</v>
      </c>
      <c r="B18" s="206" t="s">
        <v>180</v>
      </c>
      <c r="C18" s="94">
        <v>0.062476851851851846</v>
      </c>
      <c r="D18" s="95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</v>
      </c>
      <c r="H18" s="97">
        <f t="shared" si="0"/>
        <v>0</v>
      </c>
      <c r="I18" s="98">
        <f t="shared" si="1"/>
        <v>0.062476851851851846</v>
      </c>
      <c r="J18" s="99">
        <v>6.483857232712392</v>
      </c>
      <c r="K18" s="101"/>
      <c r="M18" s="103"/>
    </row>
    <row r="19" spans="1:13" s="3" customFormat="1" ht="12.75">
      <c r="A19" s="17">
        <f t="shared" si="2"/>
        <v>5</v>
      </c>
      <c r="B19" s="170" t="s">
        <v>14</v>
      </c>
      <c r="C19" s="94">
        <v>0.07454861111111111</v>
      </c>
      <c r="D19" s="95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0.09</v>
      </c>
      <c r="H19" s="97">
        <f t="shared" si="0"/>
        <v>0.006709374999999999</v>
      </c>
      <c r="I19" s="98">
        <f t="shared" si="1"/>
        <v>0.0678392361111111</v>
      </c>
      <c r="J19" s="99">
        <v>5.554795037889601</v>
      </c>
      <c r="K19" s="101"/>
      <c r="M19" s="103"/>
    </row>
    <row r="20" spans="1:13" s="3" customFormat="1" ht="12.75">
      <c r="A20" s="17">
        <f t="shared" si="2"/>
        <v>6</v>
      </c>
      <c r="B20" s="170" t="s">
        <v>15</v>
      </c>
      <c r="C20" s="94">
        <v>0.07462962962962963</v>
      </c>
      <c r="D20" s="95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0.25</v>
      </c>
      <c r="H20" s="97">
        <f t="shared" si="0"/>
        <v>0.018657407407407407</v>
      </c>
      <c r="I20" s="98">
        <f t="shared" si="1"/>
        <v>0.05597222222222222</v>
      </c>
      <c r="J20" s="99">
        <v>7.610819641230249</v>
      </c>
      <c r="K20" s="101"/>
      <c r="M20" s="103"/>
    </row>
    <row r="21" spans="1:13" s="3" customFormat="1" ht="12.75">
      <c r="A21" s="17">
        <f t="shared" si="2"/>
        <v>7</v>
      </c>
      <c r="B21" s="170" t="s">
        <v>19</v>
      </c>
      <c r="C21" s="94">
        <v>0.05486111111111111</v>
      </c>
      <c r="D21" s="95">
        <v>3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0.03</v>
      </c>
      <c r="H21" s="97">
        <f t="shared" si="0"/>
        <v>0.0016458333333333333</v>
      </c>
      <c r="I21" s="98">
        <f t="shared" si="1"/>
        <v>0.05321527777777778</v>
      </c>
      <c r="J21" s="99">
        <v>5</v>
      </c>
      <c r="K21" s="101"/>
      <c r="M21" s="103"/>
    </row>
    <row r="22" spans="1:13" s="3" customFormat="1" ht="12.75">
      <c r="A22" s="17">
        <f t="shared" si="2"/>
        <v>8</v>
      </c>
      <c r="B22" s="202" t="s">
        <v>22</v>
      </c>
      <c r="C22" s="94">
        <v>0.07898148148148149</v>
      </c>
      <c r="D22" s="95">
        <v>3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0.06</v>
      </c>
      <c r="H22" s="97">
        <f t="shared" si="0"/>
        <v>0.004738888888888889</v>
      </c>
      <c r="I22" s="98">
        <f t="shared" si="1"/>
        <v>0.0742425925925926</v>
      </c>
      <c r="J22" s="99">
        <v>5</v>
      </c>
      <c r="K22" s="101"/>
      <c r="M22" s="103"/>
    </row>
    <row r="23" spans="1:15" s="3" customFormat="1" ht="12.75">
      <c r="A23" s="17">
        <f t="shared" si="2"/>
        <v>9</v>
      </c>
      <c r="B23" s="203"/>
      <c r="C23" s="94"/>
      <c r="D23" s="95"/>
      <c r="E23" s="13"/>
      <c r="F23" s="127" t="str">
        <f>IF(ISNA(VLOOKUP(B23,HjpMedl!A$10:I$210,2,FALSE)),"Ikke registrert","OK")</f>
        <v>Ikke registrert</v>
      </c>
      <c r="G23" s="128">
        <v>0.2</v>
      </c>
      <c r="H23" s="97">
        <f t="shared" si="0"/>
        <v>0</v>
      </c>
      <c r="I23" s="98">
        <f t="shared" si="1"/>
        <v>0</v>
      </c>
      <c r="J23" s="99"/>
      <c r="K23" s="101"/>
      <c r="M23"/>
      <c r="N23"/>
      <c r="O23" s="103"/>
    </row>
    <row r="24" spans="1:11" s="3" customFormat="1" ht="12.75">
      <c r="A24" s="17">
        <f t="shared" si="2"/>
        <v>10</v>
      </c>
      <c r="B24" s="203"/>
      <c r="C24" s="94"/>
      <c r="D24" s="95"/>
      <c r="E24" s="13"/>
      <c r="F24" s="127" t="str">
        <f>IF(ISNA(VLOOKUP(B24,HjpMedl!A$10:I$210,2,FALSE)),"Ikke registrert","OK")</f>
        <v>Ikke registrert</v>
      </c>
      <c r="G24" s="128">
        <v>0.2</v>
      </c>
      <c r="H24" s="97">
        <f t="shared" si="0"/>
        <v>0</v>
      </c>
      <c r="I24" s="98">
        <f t="shared" si="1"/>
        <v>0</v>
      </c>
      <c r="J24" s="99"/>
      <c r="K24" s="101"/>
    </row>
    <row r="25" spans="1:11" s="3" customFormat="1" ht="12.75">
      <c r="A25" s="17">
        <f t="shared" si="2"/>
        <v>11</v>
      </c>
      <c r="B25" s="203"/>
      <c r="C25" s="94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32"/>
    </row>
    <row r="26" spans="1:11" s="3" customFormat="1" ht="12.75">
      <c r="A26" s="17">
        <f t="shared" si="2"/>
        <v>12</v>
      </c>
      <c r="B26" s="203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203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22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118" t="s">
        <v>189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53">
        <v>41417</v>
      </c>
      <c r="D3" s="47"/>
      <c r="E3" s="48" t="s">
        <v>48</v>
      </c>
      <c r="F3" s="49"/>
      <c r="G3" s="54" t="s">
        <v>49</v>
      </c>
      <c r="H3" s="55">
        <v>0.041476851851851855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118"/>
      <c r="D4" s="47"/>
      <c r="E4" s="56"/>
      <c r="F4" s="57"/>
      <c r="G4" s="54" t="s">
        <v>51</v>
      </c>
      <c r="H4" s="55">
        <v>0.10400424382716049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0.11106243559921272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206" t="s">
        <v>180</v>
      </c>
      <c r="C7" s="69" t="str">
        <f>IF(ISNA(VLOOKUP(B7,HjpMedl!A10:H210,2,FALSE)),"",VLOOKUP(B7,HjpMedl!A10:H210,2,FALSE))</f>
        <v>LA8TIA</v>
      </c>
      <c r="D7" s="70"/>
      <c r="E7" s="121"/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71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71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79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13</v>
      </c>
      <c r="C15" s="94">
        <v>0.0487962962962963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0.15</v>
      </c>
      <c r="H15" s="97">
        <f aca="true" t="shared" si="0" ref="H15:H64">C15*G15</f>
        <v>0.007319444444444445</v>
      </c>
      <c r="I15" s="98">
        <f aca="true" t="shared" si="1" ref="I15:I64">C15-H15</f>
        <v>0.041476851851851855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170" t="s">
        <v>19</v>
      </c>
      <c r="C16" s="94">
        <v>0.053541666666666675</v>
      </c>
      <c r="D16" s="95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0.03</v>
      </c>
      <c r="H16" s="97">
        <f t="shared" si="0"/>
        <v>0.0016062500000000003</v>
      </c>
      <c r="I16" s="98">
        <f t="shared" si="1"/>
        <v>0.05193541666666667</v>
      </c>
      <c r="J16" s="99">
        <v>8.32736269906399</v>
      </c>
      <c r="K16" s="100"/>
      <c r="L16" s="112"/>
      <c r="M16" s="103"/>
    </row>
    <row r="17" spans="1:13" s="3" customFormat="1" ht="12.75">
      <c r="A17" s="17">
        <f aca="true" t="shared" si="2" ref="A17:A64">1+A16</f>
        <v>3</v>
      </c>
      <c r="B17" s="170" t="s">
        <v>14</v>
      </c>
      <c r="C17" s="94">
        <v>0.06878472222222222</v>
      </c>
      <c r="D17" s="95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0.09</v>
      </c>
      <c r="H17" s="97">
        <f t="shared" si="0"/>
        <v>0.006190624999999999</v>
      </c>
      <c r="I17" s="98">
        <f t="shared" si="1"/>
        <v>0.06259409722222221</v>
      </c>
      <c r="J17" s="99">
        <v>6.622720906269475</v>
      </c>
      <c r="K17" s="101"/>
      <c r="M17" s="103"/>
    </row>
    <row r="18" spans="1:13" s="3" customFormat="1" ht="12.75">
      <c r="A18" s="17">
        <f t="shared" si="2"/>
        <v>4</v>
      </c>
      <c r="B18" s="170" t="s">
        <v>18</v>
      </c>
      <c r="C18" s="94">
        <v>0.07342592592592594</v>
      </c>
      <c r="D18" s="95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0.06</v>
      </c>
      <c r="H18" s="97">
        <f t="shared" si="0"/>
        <v>0.004405555555555556</v>
      </c>
      <c r="I18" s="98">
        <f t="shared" si="1"/>
        <v>0.06902037037037038</v>
      </c>
      <c r="J18" s="99">
        <v>5.59496763764029</v>
      </c>
      <c r="K18" s="101"/>
      <c r="M18" s="103"/>
    </row>
    <row r="19" spans="1:13" s="3" customFormat="1" ht="12.75">
      <c r="A19" s="17">
        <f t="shared" si="2"/>
        <v>5</v>
      </c>
      <c r="B19" s="170" t="s">
        <v>11</v>
      </c>
      <c r="C19" s="94">
        <v>0.056574074074074075</v>
      </c>
      <c r="D19" s="95">
        <v>4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0.03</v>
      </c>
      <c r="H19" s="97">
        <f t="shared" si="0"/>
        <v>0.0016972222222222221</v>
      </c>
      <c r="I19" s="98">
        <f t="shared" si="1"/>
        <v>0.05487685185185185</v>
      </c>
      <c r="J19" s="99">
        <v>5</v>
      </c>
      <c r="K19" s="101"/>
      <c r="M19" s="103"/>
    </row>
    <row r="20" spans="1:13" s="3" customFormat="1" ht="12.75">
      <c r="A20" s="17">
        <f t="shared" si="2"/>
        <v>6</v>
      </c>
      <c r="B20" s="202" t="s">
        <v>22</v>
      </c>
      <c r="C20" s="94">
        <v>0.07523148148148148</v>
      </c>
      <c r="D20" s="95">
        <v>4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0.06</v>
      </c>
      <c r="H20" s="97">
        <f t="shared" si="0"/>
        <v>0.0045138888888888885</v>
      </c>
      <c r="I20" s="98">
        <f t="shared" si="1"/>
        <v>0.0707175925925926</v>
      </c>
      <c r="J20" s="99">
        <v>5</v>
      </c>
      <c r="K20" s="101"/>
      <c r="M20" s="103"/>
    </row>
    <row r="21" spans="1:13" s="3" customFormat="1" ht="12.75">
      <c r="A21" s="17">
        <f t="shared" si="2"/>
        <v>7</v>
      </c>
      <c r="B21" s="203" t="s">
        <v>93</v>
      </c>
      <c r="C21" s="94">
        <v>0.05012731481481481</v>
      </c>
      <c r="D21" s="95">
        <v>3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0.15</v>
      </c>
      <c r="H21" s="97">
        <f t="shared" si="0"/>
        <v>0.007519097222222221</v>
      </c>
      <c r="I21" s="98">
        <f t="shared" si="1"/>
        <v>0.04260821759259259</v>
      </c>
      <c r="J21" s="99">
        <v>5</v>
      </c>
      <c r="K21" s="101"/>
      <c r="M21" s="103"/>
    </row>
    <row r="22" spans="1:13" s="3" customFormat="1" ht="12.75">
      <c r="A22" s="17">
        <f t="shared" si="2"/>
        <v>8</v>
      </c>
      <c r="B22" s="170" t="s">
        <v>16</v>
      </c>
      <c r="C22" s="94">
        <v>0.08224537037037037</v>
      </c>
      <c r="D22" s="95">
        <v>3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0.12</v>
      </c>
      <c r="H22" s="97">
        <f t="shared" si="0"/>
        <v>0.009869444444444445</v>
      </c>
      <c r="I22" s="98">
        <f t="shared" si="1"/>
        <v>0.07237592592592593</v>
      </c>
      <c r="J22" s="99">
        <v>5</v>
      </c>
      <c r="K22" s="101"/>
      <c r="M22" s="103"/>
    </row>
    <row r="23" spans="1:15" s="3" customFormat="1" ht="12.75">
      <c r="A23" s="17">
        <f t="shared" si="2"/>
        <v>9</v>
      </c>
      <c r="B23" s="206"/>
      <c r="C23" s="94"/>
      <c r="D23" s="95"/>
      <c r="E23" s="13"/>
      <c r="F23" s="127" t="str">
        <f>IF(ISNA(VLOOKUP(B23,HjpMedl!A$10:I$210,2,FALSE)),"Ikke registrert","OK")</f>
        <v>Ikke registrert</v>
      </c>
      <c r="G23" s="128">
        <f>IF(ISNA(VLOOKUP(B23,HjpMedl!A$10:I$210,9,FALSE)),0,VLOOKUP(B23,HjpMedl!A$10:I$210,8,FALSE))</f>
        <v>0</v>
      </c>
      <c r="H23" s="97">
        <f t="shared" si="0"/>
        <v>0</v>
      </c>
      <c r="I23" s="98">
        <f t="shared" si="1"/>
        <v>0</v>
      </c>
      <c r="J23" s="99"/>
      <c r="K23" s="101"/>
      <c r="M23"/>
      <c r="N23"/>
      <c r="O23" s="103"/>
    </row>
    <row r="24" spans="1:11" s="3" customFormat="1" ht="12.75">
      <c r="A24" s="17">
        <f t="shared" si="2"/>
        <v>10</v>
      </c>
      <c r="B24" s="203"/>
      <c r="C24" s="94"/>
      <c r="D24" s="95"/>
      <c r="E24" s="130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97">
        <f t="shared" si="0"/>
        <v>0</v>
      </c>
      <c r="I24" s="98">
        <f t="shared" si="1"/>
        <v>0</v>
      </c>
      <c r="J24" s="99"/>
      <c r="K24" s="101"/>
    </row>
    <row r="25" spans="1:11" s="3" customFormat="1" ht="12.75">
      <c r="A25" s="17">
        <f t="shared" si="2"/>
        <v>11</v>
      </c>
      <c r="B25" s="170"/>
      <c r="C25" s="94"/>
      <c r="D25" s="129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32"/>
    </row>
    <row r="26" spans="1:11" s="3" customFormat="1" ht="12.75">
      <c r="A26" s="17">
        <f t="shared" si="2"/>
        <v>12</v>
      </c>
      <c r="B26" s="170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203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170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203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203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23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t="s">
        <v>192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119">
        <v>41424</v>
      </c>
      <c r="D3" s="47"/>
      <c r="E3" s="48" t="s">
        <v>48</v>
      </c>
      <c r="F3" s="184">
        <v>4</v>
      </c>
      <c r="G3" s="54" t="s">
        <v>49</v>
      </c>
      <c r="H3" s="55">
        <v>0.036554629629629624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t="s">
        <v>191</v>
      </c>
      <c r="D4" s="47"/>
      <c r="E4" s="56"/>
      <c r="F4" s="57"/>
      <c r="G4" s="54" t="s">
        <v>51</v>
      </c>
      <c r="H4" s="55">
        <v>0.08692060185185184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0.13787968618583427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15</v>
      </c>
      <c r="C7" s="69" t="str">
        <f>IF(ISNA(VLOOKUP(B7,HjpMedl!A10:H210,2,FALSE)),"",VLOOKUP(B7,HjpMedl!A10:H210,2,FALSE))</f>
        <v>*</v>
      </c>
      <c r="D7" s="70"/>
      <c r="E7" s="207"/>
      <c r="F7" s="72"/>
      <c r="G7" s="73"/>
      <c r="H7" s="7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/>
      <c r="F8" s="72"/>
      <c r="G8" s="73"/>
      <c r="H8" s="7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207"/>
      <c r="F9" s="72"/>
      <c r="G9" s="73"/>
      <c r="H9" s="7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/>
      <c r="F10" s="80"/>
      <c r="G10" s="81"/>
      <c r="H10" s="82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11</v>
      </c>
      <c r="C15" s="214">
        <v>0.03768518518518518</v>
      </c>
      <c r="D15" s="95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97">
        <f aca="true" t="shared" si="0" ref="H15:H64">C15*G15</f>
        <v>0.0011305555555555554</v>
      </c>
      <c r="I15" s="98">
        <f aca="true" t="shared" si="1" ref="I15:I64">C15-H15</f>
        <v>0.036554629629629624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170" t="s">
        <v>16</v>
      </c>
      <c r="C16" s="214">
        <v>0.052523148148148145</v>
      </c>
      <c r="D16" s="95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0.12</v>
      </c>
      <c r="H16" s="97">
        <f t="shared" si="0"/>
        <v>0.006302777777777777</v>
      </c>
      <c r="I16" s="98">
        <f t="shared" si="1"/>
        <v>0.04622037037037037</v>
      </c>
      <c r="J16" s="99">
        <v>8.080898607874767</v>
      </c>
      <c r="K16" s="100"/>
      <c r="L16" s="112"/>
      <c r="M16" s="103"/>
    </row>
    <row r="17" spans="1:13" s="3" customFormat="1" ht="12.75">
      <c r="A17" s="17">
        <f aca="true" t="shared" si="2" ref="A17:A64">1+A16</f>
        <v>3</v>
      </c>
      <c r="B17" s="170" t="s">
        <v>18</v>
      </c>
      <c r="C17" s="214">
        <v>0.05392361111111111</v>
      </c>
      <c r="D17" s="95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0.06</v>
      </c>
      <c r="H17" s="97">
        <f t="shared" si="0"/>
        <v>0.0032354166666666664</v>
      </c>
      <c r="I17" s="98">
        <f t="shared" si="1"/>
        <v>0.050688194444444445</v>
      </c>
      <c r="J17" s="99">
        <v>7.193826666850505</v>
      </c>
      <c r="K17" s="101"/>
      <c r="M17" s="103"/>
    </row>
    <row r="18" spans="1:13" s="3" customFormat="1" ht="12.75">
      <c r="A18" s="17">
        <f t="shared" si="2"/>
        <v>4</v>
      </c>
      <c r="B18" s="170" t="s">
        <v>127</v>
      </c>
      <c r="C18" s="214">
        <v>0.05600694444444445</v>
      </c>
      <c r="D18" s="95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0.15</v>
      </c>
      <c r="H18" s="97">
        <f t="shared" si="0"/>
        <v>0.008401041666666668</v>
      </c>
      <c r="I18" s="98">
        <f t="shared" si="1"/>
        <v>0.04760590277777778</v>
      </c>
      <c r="J18" s="99">
        <v>7.80580565398633</v>
      </c>
      <c r="K18" s="101"/>
      <c r="M18" s="103"/>
    </row>
    <row r="19" spans="1:13" s="3" customFormat="1" ht="12.75">
      <c r="A19" s="17">
        <f t="shared" si="2"/>
        <v>5</v>
      </c>
      <c r="B19" s="170" t="s">
        <v>19</v>
      </c>
      <c r="C19" s="214">
        <v>0.05614583333333334</v>
      </c>
      <c r="D19" s="95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0.03</v>
      </c>
      <c r="H19" s="97">
        <f t="shared" si="0"/>
        <v>0.001684375</v>
      </c>
      <c r="I19" s="98">
        <f t="shared" si="1"/>
        <v>0.05446145833333334</v>
      </c>
      <c r="J19" s="99">
        <v>6.444657391959774</v>
      </c>
      <c r="K19" s="101"/>
      <c r="M19" s="103"/>
    </row>
    <row r="20" spans="1:13" s="3" customFormat="1" ht="12.75">
      <c r="A20" s="17">
        <f t="shared" si="2"/>
        <v>6</v>
      </c>
      <c r="B20" s="206" t="s">
        <v>180</v>
      </c>
      <c r="C20" s="214">
        <v>0.06008101851851852</v>
      </c>
      <c r="D20" s="95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</v>
      </c>
      <c r="H20" s="97">
        <f t="shared" si="0"/>
        <v>0</v>
      </c>
      <c r="I20" s="98">
        <f t="shared" si="1"/>
        <v>0.06008101851851852</v>
      </c>
      <c r="J20" s="99">
        <v>5.328911991396306</v>
      </c>
      <c r="K20" s="101"/>
      <c r="M20" s="103"/>
    </row>
    <row r="21" spans="1:13" s="3" customFormat="1" ht="12.75">
      <c r="A21" s="17">
        <f t="shared" si="2"/>
        <v>7</v>
      </c>
      <c r="B21" s="170" t="s">
        <v>14</v>
      </c>
      <c r="C21" s="214">
        <v>0.061030092592592594</v>
      </c>
      <c r="D21" s="95">
        <v>5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0.09</v>
      </c>
      <c r="H21" s="97">
        <f t="shared" si="0"/>
        <v>0.005492708333333333</v>
      </c>
      <c r="I21" s="98">
        <f t="shared" si="1"/>
        <v>0.05553738425925926</v>
      </c>
      <c r="J21" s="99">
        <v>6.231035798162521</v>
      </c>
      <c r="K21" s="101"/>
      <c r="M21" s="103"/>
    </row>
    <row r="22" spans="1:13" s="3" customFormat="1" ht="12.75">
      <c r="A22" s="17">
        <f t="shared" si="2"/>
        <v>8</v>
      </c>
      <c r="B22" s="203"/>
      <c r="C22" s="214"/>
      <c r="D22" s="95"/>
      <c r="E22" s="13"/>
      <c r="F22" s="127" t="str">
        <f>IF(ISNA(VLOOKUP(B22,HjpMedl!A$10:I$210,2,FALSE)),"Ikke registrert","OK")</f>
        <v>Ikke registrert</v>
      </c>
      <c r="G22" s="128">
        <f>IF(ISNA(VLOOKUP(B22,HjpMedl!A$10:I$210,9,FALSE)),0,VLOOKUP(B22,HjpMedl!A$10:I$210,8,FALSE))</f>
        <v>0</v>
      </c>
      <c r="H22" s="97">
        <f t="shared" si="0"/>
        <v>0</v>
      </c>
      <c r="I22" s="98">
        <f t="shared" si="1"/>
        <v>0</v>
      </c>
      <c r="J22" s="99"/>
      <c r="K22" s="101"/>
      <c r="M22" s="103"/>
    </row>
    <row r="23" spans="1:15" s="3" customFormat="1" ht="12.75">
      <c r="A23" s="17">
        <f t="shared" si="2"/>
        <v>9</v>
      </c>
      <c r="B23" s="202"/>
      <c r="C23" s="214"/>
      <c r="D23" s="95"/>
      <c r="E23" s="13"/>
      <c r="F23" s="127" t="str">
        <f>IF(ISNA(VLOOKUP(B23,HjpMedl!A$10:I$210,2,FALSE)),"Ikke registrert","OK")</f>
        <v>Ikke registrert</v>
      </c>
      <c r="G23" s="128">
        <f>IF(ISNA(VLOOKUP(B23,HjpMedl!A$10:I$210,9,FALSE)),0,VLOOKUP(B23,HjpMedl!A$10:I$210,8,FALSE))</f>
        <v>0</v>
      </c>
      <c r="H23" s="97">
        <f t="shared" si="0"/>
        <v>0</v>
      </c>
      <c r="I23" s="98">
        <f t="shared" si="1"/>
        <v>0</v>
      </c>
      <c r="J23" s="99"/>
      <c r="K23" s="101"/>
      <c r="M23"/>
      <c r="N23"/>
      <c r="O23" s="103"/>
    </row>
    <row r="24" spans="1:11" s="3" customFormat="1" ht="12.75">
      <c r="A24" s="17">
        <f t="shared" si="2"/>
        <v>10</v>
      </c>
      <c r="B24" s="170"/>
      <c r="C24" s="214"/>
      <c r="D24" s="95"/>
      <c r="E24" s="13"/>
      <c r="F24" s="127" t="str">
        <f>IF(ISNA(VLOOKUP(B24,HjpMedl!A$10:I$210,2,FALSE)),"Ikke registrert","OK")</f>
        <v>Ikke registrert</v>
      </c>
      <c r="G24" s="128">
        <f>IF(ISNA(VLOOKUP(B24,HjpMedl!A$10:I$210,9,FALSE)),0,VLOOKUP(B24,HjpMedl!A$10:I$210,8,FALSE))</f>
        <v>0</v>
      </c>
      <c r="H24" s="97">
        <f t="shared" si="0"/>
        <v>0</v>
      </c>
      <c r="I24" s="98">
        <f t="shared" si="1"/>
        <v>0</v>
      </c>
      <c r="J24" s="99"/>
      <c r="K24" s="101"/>
    </row>
    <row r="25" spans="1:11" s="3" customFormat="1" ht="12.75">
      <c r="A25" s="17">
        <f t="shared" si="2"/>
        <v>11</v>
      </c>
      <c r="B25" s="170"/>
      <c r="C25" s="214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32"/>
    </row>
    <row r="26" spans="1:11" s="3" customFormat="1" ht="12.75">
      <c r="A26" s="17">
        <f t="shared" si="2"/>
        <v>12</v>
      </c>
      <c r="B26" s="170"/>
      <c r="C26" s="215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113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24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s="3" t="s">
        <v>193</v>
      </c>
      <c r="D2" s="47"/>
      <c r="E2" s="48" t="s">
        <v>45</v>
      </c>
      <c r="F2" s="108"/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119">
        <v>41430</v>
      </c>
      <c r="D3" s="185"/>
      <c r="E3" s="48" t="s">
        <v>48</v>
      </c>
      <c r="F3" s="184"/>
      <c r="G3" s="54" t="s">
        <v>49</v>
      </c>
      <c r="H3" s="55">
        <v>0.02736319444444444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 s="3"/>
      <c r="D4" s="185"/>
      <c r="E4" s="56"/>
      <c r="F4" s="57"/>
      <c r="G4" s="54" t="s">
        <v>51</v>
      </c>
      <c r="H4" s="55">
        <v>0.061315046296296284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0.20453801679938918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17</v>
      </c>
      <c r="C7" s="69" t="str">
        <f>IF(ISNA(VLOOKUP(B7,HjpMedl!A10:H210,2,FALSE)),"",VLOOKUP(B7,HjpMedl!A10:H210,2,FALSE))</f>
        <v>LA0HO</v>
      </c>
      <c r="D7" s="70"/>
      <c r="E7" s="242" t="s">
        <v>194</v>
      </c>
      <c r="F7" s="243"/>
      <c r="G7" s="243"/>
      <c r="H7" s="244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17"/>
      <c r="C8" s="69">
        <f>IF(ISNA(VLOOKUP(B8,HjpMedl!A10:H210,2,FALSE)),"",VLOOKUP(B8,HjpMedl!A10:H210,2,FALSE))</f>
      </c>
      <c r="D8" s="47"/>
      <c r="E8" s="243"/>
      <c r="F8" s="243"/>
      <c r="G8" s="243"/>
      <c r="H8" s="244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243"/>
      <c r="F9" s="243"/>
      <c r="G9" s="243"/>
      <c r="H9" s="244"/>
      <c r="I9" s="6"/>
      <c r="J9" s="75">
        <f>IF(ISTEXT(B9),IF(ISNUMBER(K9),K9,10),"")</f>
      </c>
      <c r="K9" s="76"/>
    </row>
    <row r="10" spans="1:11" s="2" customFormat="1" ht="12.75">
      <c r="A10" s="7"/>
      <c r="B10" s="77"/>
      <c r="C10" s="78">
        <f>IF(ISNA(VLOOKUP(B10,HjpMedl!A10:H210,2,FALSE)),"",VLOOKUP(B10,HjpMedl!A10:H210,2,FALSE))</f>
      </c>
      <c r="D10" s="52"/>
      <c r="E10" s="245"/>
      <c r="F10" s="245"/>
      <c r="G10" s="245"/>
      <c r="H10" s="246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9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206" t="s">
        <v>12</v>
      </c>
      <c r="C15" s="94">
        <v>0.03006944444444444</v>
      </c>
      <c r="D15" s="95">
        <v>8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0.09</v>
      </c>
      <c r="H15" s="97">
        <f aca="true" t="shared" si="0" ref="H15:H64">C15*G15</f>
        <v>0.0027062499999999995</v>
      </c>
      <c r="I15" s="98">
        <f aca="true" t="shared" si="1" ref="I15:I64">C15-H15</f>
        <v>0.02736319444444444</v>
      </c>
      <c r="J15" s="99">
        <v>5</v>
      </c>
      <c r="K15" s="101">
        <v>5</v>
      </c>
      <c r="L15" s="111"/>
      <c r="M15" s="103"/>
    </row>
    <row r="16" spans="1:13" s="3" customFormat="1" ht="12.75">
      <c r="A16" s="17">
        <f>1+A15</f>
        <v>2</v>
      </c>
      <c r="B16" s="170" t="s">
        <v>20</v>
      </c>
      <c r="C16" s="94">
        <v>0.03177083333333333</v>
      </c>
      <c r="D16" s="95">
        <v>8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</v>
      </c>
      <c r="H16" s="97">
        <f t="shared" si="0"/>
        <v>0</v>
      </c>
      <c r="I16" s="98">
        <f t="shared" si="1"/>
        <v>0.03177083333333333</v>
      </c>
      <c r="J16" s="99">
        <v>5</v>
      </c>
      <c r="K16" s="101">
        <v>5</v>
      </c>
      <c r="L16" s="112"/>
      <c r="M16" s="103"/>
    </row>
    <row r="17" spans="1:13" s="3" customFormat="1" ht="12.75">
      <c r="A17" s="17">
        <f aca="true" t="shared" si="2" ref="A17:A64">1+A16</f>
        <v>3</v>
      </c>
      <c r="B17" s="170" t="s">
        <v>11</v>
      </c>
      <c r="C17" s="120">
        <v>0.033854166666666664</v>
      </c>
      <c r="D17" s="95">
        <v>8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0.03</v>
      </c>
      <c r="H17" s="97">
        <f t="shared" si="0"/>
        <v>0.0010156249999999998</v>
      </c>
      <c r="I17" s="98">
        <f t="shared" si="1"/>
        <v>0.032838541666666665</v>
      </c>
      <c r="J17" s="99">
        <v>5</v>
      </c>
      <c r="K17" s="101">
        <v>5</v>
      </c>
      <c r="M17" s="103"/>
    </row>
    <row r="18" spans="1:13" s="3" customFormat="1" ht="12.75">
      <c r="A18" s="17">
        <f t="shared" si="2"/>
        <v>4</v>
      </c>
      <c r="B18" s="170" t="s">
        <v>14</v>
      </c>
      <c r="C18" s="94">
        <v>0.03877314814814815</v>
      </c>
      <c r="D18" s="95">
        <v>7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0.09</v>
      </c>
      <c r="H18" s="97">
        <f t="shared" si="0"/>
        <v>0.0034895833333333333</v>
      </c>
      <c r="I18" s="98">
        <f t="shared" si="1"/>
        <v>0.035283564814814816</v>
      </c>
      <c r="J18" s="99">
        <v>5</v>
      </c>
      <c r="K18" s="101">
        <v>5</v>
      </c>
      <c r="M18" s="103"/>
    </row>
    <row r="19" spans="1:13" s="3" customFormat="1" ht="12.75">
      <c r="A19" s="17">
        <f t="shared" si="2"/>
        <v>5</v>
      </c>
      <c r="B19" s="170" t="s">
        <v>16</v>
      </c>
      <c r="C19" s="94">
        <v>0.051562500000000004</v>
      </c>
      <c r="D19" s="95">
        <v>7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0.12</v>
      </c>
      <c r="H19" s="97">
        <f t="shared" si="0"/>
        <v>0.0061875</v>
      </c>
      <c r="I19" s="98">
        <f t="shared" si="1"/>
        <v>0.045375000000000006</v>
      </c>
      <c r="J19" s="99">
        <v>5</v>
      </c>
      <c r="K19" s="101">
        <v>5</v>
      </c>
      <c r="M19" s="103"/>
    </row>
    <row r="20" spans="1:13" s="3" customFormat="1" ht="12.75">
      <c r="A20" s="17">
        <f t="shared" si="2"/>
        <v>6</v>
      </c>
      <c r="B20" s="170" t="s">
        <v>15</v>
      </c>
      <c r="C20" s="94">
        <v>0.059432870370370365</v>
      </c>
      <c r="D20" s="95">
        <v>7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0.25</v>
      </c>
      <c r="H20" s="97">
        <f t="shared" si="0"/>
        <v>0.014858217592592591</v>
      </c>
      <c r="I20" s="98">
        <f t="shared" si="1"/>
        <v>0.04457465277777777</v>
      </c>
      <c r="J20" s="99">
        <v>5</v>
      </c>
      <c r="K20" s="101">
        <v>5</v>
      </c>
      <c r="M20" s="103"/>
    </row>
    <row r="21" spans="1:13" s="3" customFormat="1" ht="12.75">
      <c r="A21" s="17">
        <f t="shared" si="2"/>
        <v>7</v>
      </c>
      <c r="B21" s="170" t="s">
        <v>25</v>
      </c>
      <c r="C21" s="94">
        <v>0.03967592592592593</v>
      </c>
      <c r="D21" s="95">
        <v>5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0.25</v>
      </c>
      <c r="H21" s="97">
        <f t="shared" si="0"/>
        <v>0.009918981481481482</v>
      </c>
      <c r="I21" s="98">
        <f t="shared" si="1"/>
        <v>0.029756944444444447</v>
      </c>
      <c r="J21" s="99">
        <v>5</v>
      </c>
      <c r="K21" s="101">
        <v>5</v>
      </c>
      <c r="M21" s="103"/>
    </row>
    <row r="22" spans="1:13" s="3" customFormat="1" ht="12.75">
      <c r="A22" s="17">
        <f t="shared" si="2"/>
        <v>8</v>
      </c>
      <c r="B22" s="203" t="s">
        <v>93</v>
      </c>
      <c r="C22" s="94">
        <v>0.03900462962962963</v>
      </c>
      <c r="D22" s="95">
        <v>4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0.15</v>
      </c>
      <c r="H22" s="97">
        <f t="shared" si="0"/>
        <v>0.005850694444444445</v>
      </c>
      <c r="I22" s="98">
        <f t="shared" si="1"/>
        <v>0.03315393518518519</v>
      </c>
      <c r="J22" s="99">
        <v>5</v>
      </c>
      <c r="K22" s="101">
        <v>5</v>
      </c>
      <c r="M22" s="103"/>
    </row>
    <row r="23" spans="1:15" s="3" customFormat="1" ht="12.75">
      <c r="A23" s="17">
        <f t="shared" si="2"/>
        <v>9</v>
      </c>
      <c r="B23" s="170" t="s">
        <v>23</v>
      </c>
      <c r="C23" s="94">
        <v>0.0353587962962963</v>
      </c>
      <c r="D23" s="95">
        <v>2</v>
      </c>
      <c r="E23" s="13"/>
      <c r="F23" s="127" t="str">
        <f>IF(ISNA(VLOOKUP(B23,HjpMedl!A$10:I$210,2,FALSE)),"Ikke registrert","OK")</f>
        <v>OK</v>
      </c>
      <c r="G23" s="128">
        <f>IF(ISNA(VLOOKUP(B23,HjpMedl!A$10:I$210,9,FALSE)),0,VLOOKUP(B23,HjpMedl!A$10:I$210,8,FALSE))</f>
        <v>0.09</v>
      </c>
      <c r="H23" s="97">
        <f t="shared" si="0"/>
        <v>0.0031822916666666666</v>
      </c>
      <c r="I23" s="98">
        <f t="shared" si="1"/>
        <v>0.032176504629629635</v>
      </c>
      <c r="J23" s="99">
        <v>5</v>
      </c>
      <c r="K23" s="101">
        <v>5</v>
      </c>
      <c r="M23"/>
      <c r="N23"/>
      <c r="O23" s="103"/>
    </row>
    <row r="24" spans="1:11" s="3" customFormat="1" ht="12.75">
      <c r="A24" s="17">
        <f t="shared" si="2"/>
        <v>10</v>
      </c>
      <c r="B24" s="170" t="s">
        <v>13</v>
      </c>
      <c r="C24" s="94">
        <v>0.04317129629629629</v>
      </c>
      <c r="D24" s="95">
        <v>2</v>
      </c>
      <c r="E24" s="13"/>
      <c r="F24" s="127" t="str">
        <f>IF(ISNA(VLOOKUP(B24,HjpMedl!A$10:I$210,2,FALSE)),"Ikke registrert","OK")</f>
        <v>OK</v>
      </c>
      <c r="G24" s="128">
        <f>IF(ISNA(VLOOKUP(B24,HjpMedl!A$10:I$210,9,FALSE)),0,VLOOKUP(B24,HjpMedl!A$10:I$210,8,FALSE))</f>
        <v>0.15</v>
      </c>
      <c r="H24" s="97">
        <f t="shared" si="0"/>
        <v>0.006475694444444444</v>
      </c>
      <c r="I24" s="98">
        <f t="shared" si="1"/>
        <v>0.03669560185185185</v>
      </c>
      <c r="J24" s="99">
        <v>5</v>
      </c>
      <c r="K24" s="101">
        <v>5</v>
      </c>
    </row>
    <row r="25" spans="1:11" s="3" customFormat="1" ht="12.75">
      <c r="A25" s="17">
        <f t="shared" si="2"/>
        <v>11</v>
      </c>
      <c r="B25" s="113"/>
      <c r="C25" s="94"/>
      <c r="D25" s="95"/>
      <c r="E25" s="13"/>
      <c r="F25" s="127" t="str">
        <f>IF(ISNA(VLOOKUP(B25,HjpMedl!A$10:I$210,2,FALSE)),"Ikke registrert","OK")</f>
        <v>Ikke registrert</v>
      </c>
      <c r="G25" s="128">
        <f>IF(ISNA(VLOOKUP(B25,HjpMedl!A$10:I$210,9,FALSE)),0,VLOOKUP(B25,HjpMedl!A$10:I$210,8,FALSE))</f>
        <v>0</v>
      </c>
      <c r="H25" s="97">
        <f t="shared" si="0"/>
        <v>0</v>
      </c>
      <c r="I25" s="98">
        <f t="shared" si="1"/>
        <v>0</v>
      </c>
      <c r="J25" s="99"/>
      <c r="K25" s="32"/>
    </row>
    <row r="26" spans="1:11" s="3" customFormat="1" ht="12.75">
      <c r="A26" s="17">
        <f t="shared" si="2"/>
        <v>12</v>
      </c>
      <c r="B26" s="113"/>
      <c r="C26" s="94"/>
      <c r="D26" s="95"/>
      <c r="E26" s="13"/>
      <c r="F26" s="127" t="str">
        <f>IF(ISNA(VLOOKUP(B26,HjpMedl!A$10:I$210,2,FALSE)),"Ikke registrert","OK")</f>
        <v>Ikke registrert</v>
      </c>
      <c r="G26" s="128">
        <f>IF(ISNA(VLOOKUP(B26,HjpMedl!A$10:I$210,9,FALSE)),0,VLOOKUP(B26,HjpMedl!A$10:I$210,8,FALSE))</f>
        <v>0</v>
      </c>
      <c r="H26" s="97">
        <f t="shared" si="0"/>
        <v>0</v>
      </c>
      <c r="I26" s="98">
        <f t="shared" si="1"/>
        <v>0</v>
      </c>
      <c r="J26" s="99"/>
      <c r="K26" s="32"/>
    </row>
    <row r="27" spans="1:11" s="3" customFormat="1" ht="12.75">
      <c r="A27" s="17">
        <f t="shared" si="2"/>
        <v>13</v>
      </c>
      <c r="B27" s="32"/>
      <c r="C27" s="94"/>
      <c r="D27" s="95"/>
      <c r="E27" s="13"/>
      <c r="F27" s="127" t="str">
        <f>IF(ISNA(VLOOKUP(B27,HjpMedl!A$10:I$210,2,FALSE)),"Ikke registrert","OK")</f>
        <v>Ikke registrert</v>
      </c>
      <c r="G27" s="128">
        <f>IF(ISNA(VLOOKUP(B27,HjpMedl!A$10:I$210,9,FALSE)),0,VLOOKUP(B27,HjpMedl!A$10:I$210,8,FALSE))</f>
        <v>0</v>
      </c>
      <c r="H27" s="97">
        <f t="shared" si="0"/>
        <v>0</v>
      </c>
      <c r="I27" s="98">
        <f t="shared" si="1"/>
        <v>0</v>
      </c>
      <c r="J27" s="99"/>
      <c r="K27" s="32"/>
    </row>
    <row r="28" spans="1:12" ht="12.75">
      <c r="A28" s="17">
        <f t="shared" si="2"/>
        <v>14</v>
      </c>
      <c r="B28" s="32"/>
      <c r="C28" s="94"/>
      <c r="D28" s="95"/>
      <c r="E28" s="13"/>
      <c r="F28" s="127" t="str">
        <f>IF(ISNA(VLOOKUP(B28,HjpMedl!A$10:I$210,2,FALSE)),"Ikke registrert","OK")</f>
        <v>Ikke registrert</v>
      </c>
      <c r="G28" s="128">
        <f>IF(ISNA(VLOOKUP(B28,HjpMedl!A$10:I$210,9,FALSE)),0,VLOOKUP(B28,HjpMedl!A$10:I$210,8,FALSE))</f>
        <v>0</v>
      </c>
      <c r="H28" s="97">
        <f t="shared" si="0"/>
        <v>0</v>
      </c>
      <c r="I28" s="98">
        <f t="shared" si="1"/>
        <v>0</v>
      </c>
      <c r="J28" s="99"/>
      <c r="K28" s="113"/>
      <c r="L28"/>
    </row>
    <row r="29" spans="1:12" ht="12.75">
      <c r="A29" s="17">
        <f t="shared" si="2"/>
        <v>15</v>
      </c>
      <c r="B29" s="32"/>
      <c r="C29" s="94"/>
      <c r="D29" s="95"/>
      <c r="E29" s="13"/>
      <c r="F29" s="127" t="str">
        <f>IF(ISNA(VLOOKUP(B29,HjpMedl!A$10:I$210,2,FALSE)),"Ikke registrert","OK")</f>
        <v>Ikke registrert</v>
      </c>
      <c r="G29" s="128">
        <f>IF(ISNA(VLOOKUP(B29,HjpMedl!A$10:I$210,9,FALSE)),0,VLOOKUP(B29,HjpMedl!A$10:I$210,8,FALSE))</f>
        <v>0</v>
      </c>
      <c r="H29" s="97">
        <f t="shared" si="0"/>
        <v>0</v>
      </c>
      <c r="I29" s="98">
        <f t="shared" si="1"/>
        <v>0</v>
      </c>
      <c r="J29" s="99"/>
      <c r="K29" s="113"/>
      <c r="L29"/>
    </row>
    <row r="30" spans="1:12" ht="12.75">
      <c r="A30" s="17">
        <f t="shared" si="2"/>
        <v>16</v>
      </c>
      <c r="B30" s="32"/>
      <c r="C30" s="94"/>
      <c r="D30" s="95"/>
      <c r="E30" s="13"/>
      <c r="F30" s="127" t="str">
        <f>IF(ISNA(VLOOKUP(B30,HjpMedl!A$10:I$210,2,FALSE)),"Ikke registrert","OK")</f>
        <v>Ikke registrert</v>
      </c>
      <c r="G30" s="128">
        <f>IF(ISNA(VLOOKUP(B30,HjpMedl!A$10:I$210,9,FALSE)),0,VLOOKUP(B30,HjpMedl!A$10:I$210,8,FALSE))</f>
        <v>0</v>
      </c>
      <c r="H30" s="97">
        <f t="shared" si="0"/>
        <v>0</v>
      </c>
      <c r="I30" s="98">
        <f t="shared" si="1"/>
        <v>0</v>
      </c>
      <c r="J30" s="99"/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mergeCells count="1">
    <mergeCell ref="E7:H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225"/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28125" style="0" customWidth="1"/>
    <col min="3" max="3" width="16.7109375" style="0" customWidth="1"/>
    <col min="4" max="4" width="6.7109375" style="102" customWidth="1"/>
    <col min="5" max="5" width="11.57421875" style="103" customWidth="1"/>
    <col min="6" max="6" width="12.28125" style="103" customWidth="1"/>
    <col min="7" max="7" width="13.28125" style="0" customWidth="1"/>
    <col min="8" max="8" width="12.7109375" style="0" customWidth="1"/>
    <col min="9" max="9" width="9.57421875" style="104" customWidth="1"/>
    <col min="10" max="10" width="13.28125" style="0" customWidth="1"/>
    <col min="11" max="11" width="10.00390625" style="102" customWidth="1"/>
    <col min="12" max="12" width="1.8515625" style="105" customWidth="1"/>
    <col min="13" max="13" width="16.00390625" style="0" customWidth="1"/>
    <col min="14" max="14" width="30.421875" style="0" customWidth="1"/>
  </cols>
  <sheetData>
    <row r="1" spans="1:12" s="107" customFormat="1" ht="12.75">
      <c r="A1" s="39"/>
      <c r="B1" s="40" t="s">
        <v>42</v>
      </c>
      <c r="C1" s="41" t="str">
        <f>Resultat!A2</f>
        <v>Cup</v>
      </c>
      <c r="D1" s="42"/>
      <c r="E1" s="43"/>
      <c r="F1" s="43"/>
      <c r="G1" s="39"/>
      <c r="H1" s="39"/>
      <c r="I1" s="44"/>
      <c r="J1" s="44"/>
      <c r="K1" s="42"/>
      <c r="L1" s="106"/>
    </row>
    <row r="2" spans="1:12" s="2" customFormat="1" ht="12.75">
      <c r="A2" s="7"/>
      <c r="B2" s="45" t="s">
        <v>43</v>
      </c>
      <c r="C2" t="s">
        <v>195</v>
      </c>
      <c r="D2" s="47"/>
      <c r="E2" s="48" t="s">
        <v>45</v>
      </c>
      <c r="F2" s="108">
        <v>5</v>
      </c>
      <c r="G2" s="50" t="s">
        <v>46</v>
      </c>
      <c r="H2" s="51">
        <v>0.08333333333333333</v>
      </c>
      <c r="I2" s="6"/>
      <c r="J2" s="6"/>
      <c r="K2" s="52"/>
      <c r="L2" s="109"/>
    </row>
    <row r="3" spans="1:12" s="2" customFormat="1" ht="12.75">
      <c r="A3" s="7"/>
      <c r="B3" s="45" t="s">
        <v>47</v>
      </c>
      <c r="C3" s="119">
        <v>41507</v>
      </c>
      <c r="D3" s="47"/>
      <c r="E3" s="48" t="s">
        <v>48</v>
      </c>
      <c r="F3" s="49">
        <v>5</v>
      </c>
      <c r="G3" s="54" t="s">
        <v>49</v>
      </c>
      <c r="H3" s="55">
        <v>0.03345601851851852</v>
      </c>
      <c r="I3" s="6"/>
      <c r="J3" s="6"/>
      <c r="K3" s="52"/>
      <c r="L3" s="109"/>
    </row>
    <row r="4" spans="1:12" s="2" customFormat="1" ht="12.75">
      <c r="A4" s="7"/>
      <c r="B4" s="45" t="s">
        <v>50</v>
      </c>
      <c r="C4"/>
      <c r="D4" s="47"/>
      <c r="E4" s="56"/>
      <c r="F4" s="57"/>
      <c r="G4" s="54" t="s">
        <v>51</v>
      </c>
      <c r="H4" s="55">
        <v>0.07405092592592592</v>
      </c>
      <c r="I4" s="58"/>
      <c r="J4" s="6"/>
      <c r="K4" s="52"/>
      <c r="L4" s="109"/>
    </row>
    <row r="5" spans="1:11" s="2" customFormat="1" ht="12.75">
      <c r="A5" s="7"/>
      <c r="B5" s="45" t="s">
        <v>52</v>
      </c>
      <c r="C5" s="46" t="s">
        <v>53</v>
      </c>
      <c r="D5" s="52"/>
      <c r="E5" s="56"/>
      <c r="F5" s="57"/>
      <c r="G5" s="54" t="s">
        <v>54</v>
      </c>
      <c r="H5" s="59">
        <v>0.1710668871528768</v>
      </c>
      <c r="I5" s="60"/>
      <c r="J5" s="6"/>
      <c r="K5" s="52"/>
    </row>
    <row r="6" spans="1:11" s="2" customFormat="1" ht="12.75">
      <c r="A6" s="7"/>
      <c r="B6" s="61" t="s">
        <v>55</v>
      </c>
      <c r="C6" s="62"/>
      <c r="D6" s="52"/>
      <c r="E6" s="63" t="s">
        <v>56</v>
      </c>
      <c r="F6" s="64"/>
      <c r="G6" s="65"/>
      <c r="H6" s="66"/>
      <c r="I6" s="6"/>
      <c r="J6" s="10" t="s">
        <v>57</v>
      </c>
      <c r="K6" s="67" t="s">
        <v>58</v>
      </c>
    </row>
    <row r="7" spans="1:11" s="2" customFormat="1" ht="12.75">
      <c r="A7" s="7"/>
      <c r="B7" s="170" t="s">
        <v>16</v>
      </c>
      <c r="C7" s="69" t="str">
        <f>IF(ISNA(VLOOKUP(B7,HjpMedl!A10:H210,2,FALSE)),"",VLOOKUP(B7,HjpMedl!A10:H210,2,FALSE))</f>
        <v>LA6XI</v>
      </c>
      <c r="D7" s="70"/>
      <c r="E7" s="247"/>
      <c r="F7" s="248"/>
      <c r="G7" s="248"/>
      <c r="H7" s="248"/>
      <c r="I7" s="6"/>
      <c r="J7" s="75">
        <f>IF(ISTEXT(B7),IF(ISNUMBER(K7),K7,10),"")</f>
        <v>10</v>
      </c>
      <c r="K7" s="76"/>
    </row>
    <row r="8" spans="1:11" s="2" customFormat="1" ht="12.75">
      <c r="A8" s="7"/>
      <c r="B8" s="170"/>
      <c r="C8" s="69">
        <f>IF(ISNA(VLOOKUP(B8,HjpMedl!A10:H210,2,FALSE)),"",VLOOKUP(B8,HjpMedl!A10:H210,2,FALSE))</f>
      </c>
      <c r="D8" s="47"/>
      <c r="E8" s="247"/>
      <c r="F8" s="248"/>
      <c r="G8" s="248"/>
      <c r="H8" s="248"/>
      <c r="I8" s="6"/>
      <c r="J8" s="75">
        <f>IF(ISTEXT(B8),IF(ISNUMBER(K8),K8,10),"")</f>
      </c>
      <c r="K8" s="76"/>
    </row>
    <row r="9" spans="1:11" s="2" customFormat="1" ht="12.75">
      <c r="A9" s="7"/>
      <c r="B9" s="68"/>
      <c r="C9" s="69">
        <f>IF(ISNA(VLOOKUP(B9,HjpMedl!A10:H210,2,FALSE)),"",VLOOKUP(B9,HjpMedl!A10:H210,2,FALSE))</f>
      </c>
      <c r="D9" s="52"/>
      <c r="E9" s="247"/>
      <c r="F9" s="248"/>
      <c r="G9" s="248"/>
      <c r="H9" s="248"/>
      <c r="I9" s="6"/>
      <c r="J9" s="75">
        <f>IF(ISTEXT(B9),IF(ISNUMBER(K9),K9,10),"")</f>
      </c>
      <c r="K9" s="76"/>
    </row>
    <row r="10" spans="1:11" s="2" customFormat="1" ht="13.5" customHeight="1">
      <c r="A10" s="7"/>
      <c r="B10" s="77"/>
      <c r="C10" s="78">
        <f>IF(ISNA(VLOOKUP(B10,HjpMedl!A10:H210,2,FALSE)),"",VLOOKUP(B10,HjpMedl!A10:H210,2,FALSE))</f>
      </c>
      <c r="D10" s="52"/>
      <c r="E10" s="247"/>
      <c r="F10" s="248"/>
      <c r="G10" s="248"/>
      <c r="H10" s="248"/>
      <c r="I10" s="6"/>
      <c r="J10" s="75">
        <f>IF(ISTEXT(B10),IF(ISNUMBER(K10),K10,10),"")</f>
      </c>
      <c r="K10" s="76"/>
    </row>
    <row r="11" spans="1:11" s="2" customFormat="1" ht="12.75">
      <c r="A11" s="7"/>
      <c r="B11" s="7"/>
      <c r="C11" s="7"/>
      <c r="D11" s="52"/>
      <c r="E11" s="56"/>
      <c r="F11" s="57"/>
      <c r="G11" s="83"/>
      <c r="H11" s="7"/>
      <c r="I11" s="6"/>
      <c r="J11" s="6"/>
      <c r="K11" s="52"/>
    </row>
    <row r="12" spans="1:11" s="2" customFormat="1" ht="12.75">
      <c r="A12" s="7"/>
      <c r="B12" s="7"/>
      <c r="C12" s="7"/>
      <c r="D12" s="52"/>
      <c r="E12" s="56"/>
      <c r="F12" s="57"/>
      <c r="G12" s="83"/>
      <c r="H12" s="7"/>
      <c r="I12" s="6"/>
      <c r="J12" s="6"/>
      <c r="K12" s="52"/>
    </row>
    <row r="13" spans="1:11" s="2" customFormat="1" ht="12.75">
      <c r="A13" s="84"/>
      <c r="B13" s="85" t="s">
        <v>61</v>
      </c>
      <c r="C13" s="84" t="s">
        <v>62</v>
      </c>
      <c r="D13" s="86" t="s">
        <v>63</v>
      </c>
      <c r="E13" s="87"/>
      <c r="F13" s="84"/>
      <c r="G13" s="87" t="s">
        <v>64</v>
      </c>
      <c r="H13" s="88" t="s">
        <v>65</v>
      </c>
      <c r="I13" s="84"/>
      <c r="J13" s="84"/>
      <c r="K13" s="84" t="s">
        <v>66</v>
      </c>
    </row>
    <row r="14" spans="1:11" s="110" customFormat="1" ht="12.75">
      <c r="A14" s="89" t="s">
        <v>67</v>
      </c>
      <c r="B14" s="89" t="s">
        <v>68</v>
      </c>
      <c r="C14" s="210" t="s">
        <v>69</v>
      </c>
      <c r="D14" s="91" t="s">
        <v>45</v>
      </c>
      <c r="E14" s="91"/>
      <c r="F14" s="89" t="s">
        <v>70</v>
      </c>
      <c r="G14" s="91" t="s">
        <v>71</v>
      </c>
      <c r="H14" s="90" t="s">
        <v>72</v>
      </c>
      <c r="I14" s="92" t="s">
        <v>73</v>
      </c>
      <c r="J14" s="93" t="s">
        <v>74</v>
      </c>
      <c r="K14" s="67" t="s">
        <v>58</v>
      </c>
    </row>
    <row r="15" spans="1:13" s="3" customFormat="1" ht="12.75">
      <c r="A15" s="17">
        <v>1</v>
      </c>
      <c r="B15" s="170" t="s">
        <v>11</v>
      </c>
      <c r="C15" s="219">
        <v>0.03449074074074074</v>
      </c>
      <c r="D15" s="108">
        <v>5</v>
      </c>
      <c r="E15" s="13"/>
      <c r="F15" s="127" t="str">
        <f>IF(ISNA(VLOOKUP(B15,HjpMedl!A$10:I$210,2,FALSE)),"Ikke registrert","OK")</f>
        <v>OK</v>
      </c>
      <c r="G15" s="128">
        <f>IF(ISNA(VLOOKUP(B15,HjpMedl!A$10:I$210,9,FALSE)),0,VLOOKUP(B15,HjpMedl!A$10:I$210,8,FALSE))</f>
        <v>0.03</v>
      </c>
      <c r="H15" s="97">
        <f aca="true" t="shared" si="0" ref="H15:H64">C15*G15</f>
        <v>0.001034722222222222</v>
      </c>
      <c r="I15" s="98">
        <f aca="true" t="shared" si="1" ref="I15:I64">C15-H15</f>
        <v>0.03345601851851852</v>
      </c>
      <c r="J15" s="99">
        <v>10</v>
      </c>
      <c r="K15" s="101"/>
      <c r="L15" s="111"/>
      <c r="M15" s="103"/>
    </row>
    <row r="16" spans="1:13" s="3" customFormat="1" ht="12.75">
      <c r="A16" s="17">
        <f>1+A15</f>
        <v>2</v>
      </c>
      <c r="B16" s="206" t="s">
        <v>12</v>
      </c>
      <c r="C16" s="219">
        <v>0.038078703703703705</v>
      </c>
      <c r="D16" s="108">
        <v>5</v>
      </c>
      <c r="E16" s="13"/>
      <c r="F16" s="127" t="str">
        <f>IF(ISNA(VLOOKUP(B16,HjpMedl!A$10:I$210,2,FALSE)),"Ikke registrert","OK")</f>
        <v>OK</v>
      </c>
      <c r="G16" s="128">
        <f>IF(ISNA(VLOOKUP(B16,HjpMedl!A$10:I$210,9,FALSE)),0,VLOOKUP(B16,HjpMedl!A$10:I$210,8,FALSE))</f>
        <v>0.09</v>
      </c>
      <c r="H16" s="97">
        <f t="shared" si="0"/>
        <v>0.003427083333333333</v>
      </c>
      <c r="I16" s="98">
        <f t="shared" si="1"/>
        <v>0.034651620370370374</v>
      </c>
      <c r="J16" s="99">
        <v>9.705479842618463</v>
      </c>
      <c r="K16" s="100"/>
      <c r="L16" s="112"/>
      <c r="M16" s="103"/>
    </row>
    <row r="17" spans="1:13" s="3" customFormat="1" ht="12.75">
      <c r="A17" s="17">
        <f aca="true" t="shared" si="2" ref="A17:A64">1+A16</f>
        <v>3</v>
      </c>
      <c r="B17" s="170" t="s">
        <v>127</v>
      </c>
      <c r="C17" s="219">
        <v>0.05196759259259259</v>
      </c>
      <c r="D17" s="108">
        <v>5</v>
      </c>
      <c r="E17" s="13"/>
      <c r="F17" s="127" t="str">
        <f>IF(ISNA(VLOOKUP(B17,HjpMedl!A$10:I$210,2,FALSE)),"Ikke registrert","OK")</f>
        <v>OK</v>
      </c>
      <c r="G17" s="128">
        <f>IF(ISNA(VLOOKUP(B17,HjpMedl!A$10:I$210,9,FALSE)),0,VLOOKUP(B17,HjpMedl!A$10:I$210,8,FALSE))</f>
        <v>0.15</v>
      </c>
      <c r="H17" s="97">
        <f t="shared" si="0"/>
        <v>0.007795138888888889</v>
      </c>
      <c r="I17" s="98">
        <f t="shared" si="1"/>
        <v>0.04417245370370371</v>
      </c>
      <c r="J17" s="99">
        <v>7.360152819752522</v>
      </c>
      <c r="K17" s="101"/>
      <c r="M17" s="103"/>
    </row>
    <row r="18" spans="1:13" s="3" customFormat="1" ht="12.75">
      <c r="A18" s="17">
        <f t="shared" si="2"/>
        <v>4</v>
      </c>
      <c r="B18" s="170" t="s">
        <v>19</v>
      </c>
      <c r="C18" s="219">
        <v>0.05237268518518518</v>
      </c>
      <c r="D18" s="108">
        <v>5</v>
      </c>
      <c r="E18" s="13"/>
      <c r="F18" s="127" t="str">
        <f>IF(ISNA(VLOOKUP(B18,HjpMedl!A$10:I$210,2,FALSE)),"Ikke registrert","OK")</f>
        <v>OK</v>
      </c>
      <c r="G18" s="128">
        <f>IF(ISNA(VLOOKUP(B18,HjpMedl!A$10:I$210,9,FALSE)),0,VLOOKUP(B18,HjpMedl!A$10:I$210,8,FALSE))</f>
        <v>0.03</v>
      </c>
      <c r="H18" s="97">
        <f t="shared" si="0"/>
        <v>0.0015711805555555555</v>
      </c>
      <c r="I18" s="98">
        <f t="shared" si="1"/>
        <v>0.050801504629629624</v>
      </c>
      <c r="J18" s="99">
        <v>5.727176826139021</v>
      </c>
      <c r="K18" s="101"/>
      <c r="M18" s="103"/>
    </row>
    <row r="19" spans="1:13" s="3" customFormat="1" ht="12.75">
      <c r="A19" s="17">
        <f t="shared" si="2"/>
        <v>5</v>
      </c>
      <c r="B19" s="170" t="s">
        <v>24</v>
      </c>
      <c r="C19" s="219">
        <v>0.053125</v>
      </c>
      <c r="D19" s="108">
        <v>5</v>
      </c>
      <c r="E19" s="13"/>
      <c r="F19" s="127" t="str">
        <f>IF(ISNA(VLOOKUP(B19,HjpMedl!A$10:I$210,2,FALSE)),"Ikke registrert","OK")</f>
        <v>OK</v>
      </c>
      <c r="G19" s="128">
        <f>IF(ISNA(VLOOKUP(B19,HjpMedl!A$10:I$210,9,FALSE)),0,VLOOKUP(B19,HjpMedl!A$10:I$210,8,FALSE))</f>
        <v>0.09</v>
      </c>
      <c r="H19" s="97">
        <f t="shared" si="0"/>
        <v>0.00478125</v>
      </c>
      <c r="I19" s="98">
        <f t="shared" si="1"/>
        <v>0.04834375</v>
      </c>
      <c r="J19" s="99">
        <v>6.33261105092091</v>
      </c>
      <c r="K19" s="101"/>
      <c r="M19" s="103"/>
    </row>
    <row r="20" spans="1:13" s="3" customFormat="1" ht="12.75">
      <c r="A20" s="17">
        <f t="shared" si="2"/>
        <v>6</v>
      </c>
      <c r="B20" s="170" t="s">
        <v>15</v>
      </c>
      <c r="C20" s="219">
        <v>0.057291666666666664</v>
      </c>
      <c r="D20" s="108">
        <v>5</v>
      </c>
      <c r="E20" s="13"/>
      <c r="F20" s="127" t="str">
        <f>IF(ISNA(VLOOKUP(B20,HjpMedl!A$10:I$210,2,FALSE)),"Ikke registrert","OK")</f>
        <v>OK</v>
      </c>
      <c r="G20" s="128">
        <f>IF(ISNA(VLOOKUP(B20,HjpMedl!A$10:I$210,9,FALSE)),0,VLOOKUP(B20,HjpMedl!A$10:I$210,8,FALSE))</f>
        <v>0.25</v>
      </c>
      <c r="H20" s="97">
        <f t="shared" si="0"/>
        <v>0.014322916666666666</v>
      </c>
      <c r="I20" s="98">
        <f t="shared" si="1"/>
        <v>0.04296875</v>
      </c>
      <c r="J20" s="99">
        <v>7.656668757484176</v>
      </c>
      <c r="K20" s="101"/>
      <c r="M20" s="103"/>
    </row>
    <row r="21" spans="1:13" s="3" customFormat="1" ht="12.75">
      <c r="A21" s="17">
        <f t="shared" si="2"/>
        <v>7</v>
      </c>
      <c r="B21" s="170" t="s">
        <v>14</v>
      </c>
      <c r="C21" s="219">
        <v>0.059814814814814814</v>
      </c>
      <c r="D21" s="108">
        <v>5</v>
      </c>
      <c r="E21" s="13"/>
      <c r="F21" s="127" t="str">
        <f>IF(ISNA(VLOOKUP(B21,HjpMedl!A$10:I$210,2,FALSE)),"Ikke registrert","OK")</f>
        <v>OK</v>
      </c>
      <c r="G21" s="128">
        <f>IF(ISNA(VLOOKUP(B21,HjpMedl!A$10:I$210,9,FALSE)),0,VLOOKUP(B21,HjpMedl!A$10:I$210,8,FALSE))</f>
        <v>0.09</v>
      </c>
      <c r="H21" s="97">
        <f t="shared" si="0"/>
        <v>0.005383333333333333</v>
      </c>
      <c r="I21" s="98">
        <f t="shared" si="1"/>
        <v>0.05443148148148148</v>
      </c>
      <c r="J21" s="99">
        <v>5</v>
      </c>
      <c r="K21" s="101"/>
      <c r="M21" s="103"/>
    </row>
    <row r="22" spans="1:13" s="3" customFormat="1" ht="12.75">
      <c r="A22" s="17">
        <f t="shared" si="2"/>
        <v>8</v>
      </c>
      <c r="B22" s="170" t="s">
        <v>13</v>
      </c>
      <c r="C22" s="219">
        <v>0.06446759259259259</v>
      </c>
      <c r="D22" s="108">
        <v>5</v>
      </c>
      <c r="E22" s="13"/>
      <c r="F22" s="127" t="str">
        <f>IF(ISNA(VLOOKUP(B22,HjpMedl!A$10:I$210,2,FALSE)),"Ikke registrert","OK")</f>
        <v>OK</v>
      </c>
      <c r="G22" s="128">
        <f>IF(ISNA(VLOOKUP(B22,HjpMedl!A$10:I$210,9,FALSE)),0,VLOOKUP(B22,HjpMedl!A$10:I$210,8,FALSE))</f>
        <v>0.15</v>
      </c>
      <c r="H22" s="97">
        <f t="shared" si="0"/>
        <v>0.009670138888888888</v>
      </c>
      <c r="I22" s="98">
        <f t="shared" si="1"/>
        <v>0.0547974537037037</v>
      </c>
      <c r="J22" s="99">
        <v>5</v>
      </c>
      <c r="K22" s="101"/>
      <c r="M22" s="103"/>
    </row>
    <row r="23" spans="1:15" s="3" customFormat="1" ht="12.75">
      <c r="A23" s="17">
        <f t="shared" si="2"/>
        <v>9</v>
      </c>
      <c r="B23" s="206" t="s">
        <v>180</v>
      </c>
      <c r="C23" s="219">
        <v>0.06591435185185185</v>
      </c>
      <c r="D23" s="108">
        <v>5</v>
      </c>
      <c r="E23" s="13"/>
      <c r="F23" s="127" t="str">
        <f>IF(ISNA(VLOOKUP(B23,HjpMedl!A$10:I$210,2,FALSE)),"Ikke registrert","OK")</f>
        <v>OK</v>
      </c>
      <c r="G23" s="128">
        <f>IF(ISNA(VLOOKUP(B23,HjpMedl!A$10:I$210,9,FALSE)),0,VLOOKUP(B23,HjpMedl!A$10:I$210,8,FALSE))</f>
        <v>0</v>
      </c>
      <c r="H23" s="97">
        <f t="shared" si="0"/>
        <v>0</v>
      </c>
      <c r="I23" s="98">
        <f t="shared" si="1"/>
        <v>0.06591435185185185</v>
      </c>
      <c r="J23" s="99">
        <v>5</v>
      </c>
      <c r="K23" s="101"/>
      <c r="M23"/>
      <c r="N23"/>
      <c r="O23" s="103"/>
    </row>
    <row r="24" spans="1:11" s="3" customFormat="1" ht="12.75">
      <c r="A24" s="17">
        <f t="shared" si="2"/>
        <v>10</v>
      </c>
      <c r="B24" s="170" t="s">
        <v>18</v>
      </c>
      <c r="C24" s="219">
        <v>0.06631944444444444</v>
      </c>
      <c r="D24" s="95">
        <v>5</v>
      </c>
      <c r="E24" s="13"/>
      <c r="F24" s="127" t="str">
        <f>IF(ISNA(VLOOKUP(B24,HjpMedl!A$10:I$210,2,FALSE)),"Ikke registrert","OK")</f>
        <v>OK</v>
      </c>
      <c r="G24" s="128">
        <f>IF(ISNA(VLOOKUP(B24,HjpMedl!A$10:I$210,9,FALSE)),0,VLOOKUP(B24,HjpMedl!A$10:I$210,8,FALSE))</f>
        <v>0.06</v>
      </c>
      <c r="H24" s="97">
        <f t="shared" si="0"/>
        <v>0.0039791666666666664</v>
      </c>
      <c r="I24" s="98">
        <f t="shared" si="1"/>
        <v>0.06234027777777778</v>
      </c>
      <c r="J24" s="99">
        <v>5</v>
      </c>
      <c r="K24" s="101"/>
    </row>
    <row r="25" spans="1:11" s="3" customFormat="1" ht="12.75">
      <c r="A25" s="17">
        <f t="shared" si="2"/>
        <v>11</v>
      </c>
      <c r="B25" s="170" t="s">
        <v>23</v>
      </c>
      <c r="C25" s="219">
        <v>0.07974537037037037</v>
      </c>
      <c r="D25" s="95">
        <v>5</v>
      </c>
      <c r="E25" s="13"/>
      <c r="F25" s="127" t="str">
        <f>IF(ISNA(VLOOKUP(B25,HjpMedl!A$10:I$210,2,FALSE)),"Ikke registrert","OK")</f>
        <v>OK</v>
      </c>
      <c r="G25" s="128">
        <f>IF(ISNA(VLOOKUP(B25,HjpMedl!A$10:I$210,9,FALSE)),0,VLOOKUP(B25,HjpMedl!A$10:I$210,8,FALSE))</f>
        <v>0.09</v>
      </c>
      <c r="H25" s="97">
        <f t="shared" si="0"/>
        <v>0.007177083333333333</v>
      </c>
      <c r="I25" s="98">
        <f t="shared" si="1"/>
        <v>0.07256828703703704</v>
      </c>
      <c r="J25" s="99">
        <v>5</v>
      </c>
      <c r="K25" s="32"/>
    </row>
    <row r="26" spans="1:11" s="3" customFormat="1" ht="12.75">
      <c r="A26" s="17">
        <f t="shared" si="2"/>
        <v>12</v>
      </c>
      <c r="B26" s="170" t="s">
        <v>25</v>
      </c>
      <c r="C26" s="219">
        <v>0.08084490740740741</v>
      </c>
      <c r="D26" s="95">
        <v>5</v>
      </c>
      <c r="E26" s="13"/>
      <c r="F26" s="127" t="str">
        <f>IF(ISNA(VLOOKUP(B26,HjpMedl!A$10:I$210,2,FALSE)),"Ikke registrert","OK")</f>
        <v>OK</v>
      </c>
      <c r="G26" s="128">
        <f>IF(ISNA(VLOOKUP(B26,HjpMedl!A$10:I$210,9,FALSE)),0,VLOOKUP(B26,HjpMedl!A$10:I$210,8,FALSE))</f>
        <v>0.25</v>
      </c>
      <c r="H26" s="97">
        <f t="shared" si="0"/>
        <v>0.020211226851851852</v>
      </c>
      <c r="I26" s="98">
        <f t="shared" si="1"/>
        <v>0.060633680555555555</v>
      </c>
      <c r="J26" s="99">
        <v>5</v>
      </c>
      <c r="K26" s="32"/>
    </row>
    <row r="27" spans="1:11" s="3" customFormat="1" ht="12.75">
      <c r="A27" s="17">
        <f t="shared" si="2"/>
        <v>13</v>
      </c>
      <c r="B27" s="203" t="s">
        <v>171</v>
      </c>
      <c r="C27" s="219">
        <v>0.07673611111111112</v>
      </c>
      <c r="D27" s="95">
        <v>4</v>
      </c>
      <c r="E27" s="13"/>
      <c r="F27" s="127" t="str">
        <f>IF(ISNA(VLOOKUP(B27,HjpMedl!A$10:I$210,2,FALSE)),"Ikke registrert","OK")</f>
        <v>OK</v>
      </c>
      <c r="G27" s="128">
        <f>IF(ISNA(VLOOKUP(B27,HjpMedl!A$10:I$210,9,FALSE)),0,VLOOKUP(B27,HjpMedl!A$10:I$210,8,FALSE))</f>
        <v>0.2</v>
      </c>
      <c r="H27" s="97">
        <f t="shared" si="0"/>
        <v>0.015347222222222224</v>
      </c>
      <c r="I27" s="98">
        <f t="shared" si="1"/>
        <v>0.061388888888888896</v>
      </c>
      <c r="J27" s="99">
        <v>5</v>
      </c>
      <c r="K27" s="32"/>
    </row>
    <row r="28" spans="1:12" ht="12.75">
      <c r="A28" s="17">
        <f t="shared" si="2"/>
        <v>14</v>
      </c>
      <c r="B28" s="170" t="s">
        <v>17</v>
      </c>
      <c r="C28" s="219">
        <v>0.07673611111111112</v>
      </c>
      <c r="D28" s="95">
        <v>4</v>
      </c>
      <c r="E28" s="13"/>
      <c r="F28" s="127" t="str">
        <f>IF(ISNA(VLOOKUP(B28,HjpMedl!A$10:I$210,2,FALSE)),"Ikke registrert","OK")</f>
        <v>OK</v>
      </c>
      <c r="G28" s="128">
        <f>IF(ISNA(VLOOKUP(B28,HjpMedl!A$10:I$210,9,FALSE)),0,VLOOKUP(B28,HjpMedl!A$10:I$210,8,FALSE))</f>
        <v>0.03</v>
      </c>
      <c r="H28" s="97">
        <f t="shared" si="0"/>
        <v>0.0023020833333333335</v>
      </c>
      <c r="I28" s="98">
        <f t="shared" si="1"/>
        <v>0.07443402777777779</v>
      </c>
      <c r="J28" s="99">
        <v>5</v>
      </c>
      <c r="K28" s="113"/>
      <c r="L28"/>
    </row>
    <row r="29" spans="1:12" ht="12.75">
      <c r="A29" s="17">
        <f t="shared" si="2"/>
        <v>15</v>
      </c>
      <c r="B29" s="202" t="s">
        <v>134</v>
      </c>
      <c r="C29" s="219">
        <v>0.03425925925925926</v>
      </c>
      <c r="D29" s="95">
        <v>3</v>
      </c>
      <c r="E29" s="13"/>
      <c r="F29" s="127" t="str">
        <f>IF(ISNA(VLOOKUP(B29,HjpMedl!A$10:I$210,2,FALSE)),"Ikke registrert","OK")</f>
        <v>OK</v>
      </c>
      <c r="G29" s="128">
        <f>IF(ISNA(VLOOKUP(B29,HjpMedl!A$10:I$210,9,FALSE)),0,VLOOKUP(B29,HjpMedl!A$10:I$210,8,FALSE))</f>
        <v>0.15</v>
      </c>
      <c r="H29" s="97">
        <f t="shared" si="0"/>
        <v>0.005138888888888889</v>
      </c>
      <c r="I29" s="98">
        <f t="shared" si="1"/>
        <v>0.029120370370370373</v>
      </c>
      <c r="J29" s="99">
        <v>5</v>
      </c>
      <c r="K29" s="113"/>
      <c r="L29"/>
    </row>
    <row r="30" spans="1:12" ht="12.75">
      <c r="A30" s="17">
        <f t="shared" si="2"/>
        <v>16</v>
      </c>
      <c r="B30" s="170" t="s">
        <v>11</v>
      </c>
      <c r="C30" s="219">
        <v>0.03449074074074074</v>
      </c>
      <c r="D30" s="95">
        <v>1</v>
      </c>
      <c r="E30" s="13"/>
      <c r="F30" s="127" t="str">
        <f>IF(ISNA(VLOOKUP(B30,HjpMedl!A$10:I$210,2,FALSE)),"Ikke registrert","OK")</f>
        <v>OK</v>
      </c>
      <c r="G30" s="128">
        <f>IF(ISNA(VLOOKUP(B30,HjpMedl!A$10:I$210,9,FALSE)),0,VLOOKUP(B30,HjpMedl!A$10:I$210,8,FALSE))</f>
        <v>0.03</v>
      </c>
      <c r="H30" s="97">
        <f t="shared" si="0"/>
        <v>0.001034722222222222</v>
      </c>
      <c r="I30" s="98">
        <f t="shared" si="1"/>
        <v>0.03345601851851852</v>
      </c>
      <c r="J30" s="99">
        <v>5</v>
      </c>
      <c r="K30" s="113"/>
      <c r="L30"/>
    </row>
    <row r="31" spans="1:12" ht="12.75">
      <c r="A31" s="17">
        <f t="shared" si="2"/>
        <v>17</v>
      </c>
      <c r="B31" s="32"/>
      <c r="C31" s="94"/>
      <c r="D31" s="95"/>
      <c r="E31" s="13"/>
      <c r="F31" s="127" t="str">
        <f>IF(ISNA(VLOOKUP(B31,HjpMedl!A$10:I$210,2,FALSE)),"Ikke registrert","OK")</f>
        <v>Ikke registrert</v>
      </c>
      <c r="G31" s="128">
        <f>IF(ISNA(VLOOKUP(B31,HjpMedl!A$10:I$210,9,FALSE)),0,VLOOKUP(B31,HjpMedl!A$10:I$210,8,FALSE))</f>
        <v>0</v>
      </c>
      <c r="H31" s="97">
        <f t="shared" si="0"/>
        <v>0</v>
      </c>
      <c r="I31" s="98">
        <f t="shared" si="1"/>
        <v>0</v>
      </c>
      <c r="J31" s="99"/>
      <c r="K31" s="113"/>
      <c r="L31"/>
    </row>
    <row r="32" spans="1:12" ht="12.75">
      <c r="A32" s="17">
        <f t="shared" si="2"/>
        <v>18</v>
      </c>
      <c r="B32" s="32"/>
      <c r="C32" s="94"/>
      <c r="D32" s="95"/>
      <c r="E32" s="13"/>
      <c r="F32" s="127" t="str">
        <f>IF(ISNA(VLOOKUP(B32,HjpMedl!A$10:I$210,2,FALSE)),"Ikke registrert","OK")</f>
        <v>Ikke registrert</v>
      </c>
      <c r="G32" s="128">
        <f>IF(ISNA(VLOOKUP(B32,HjpMedl!A$10:I$210,9,FALSE)),0,VLOOKUP(B32,HjpMedl!A$10:I$210,8,FALSE))</f>
        <v>0</v>
      </c>
      <c r="H32" s="97">
        <f t="shared" si="0"/>
        <v>0</v>
      </c>
      <c r="I32" s="98">
        <f t="shared" si="1"/>
        <v>0</v>
      </c>
      <c r="J32" s="99"/>
      <c r="K32" s="113"/>
      <c r="L32"/>
    </row>
    <row r="33" spans="1:12" ht="12.75">
      <c r="A33" s="17">
        <f t="shared" si="2"/>
        <v>19</v>
      </c>
      <c r="B33" s="32"/>
      <c r="C33" s="94"/>
      <c r="D33" s="95"/>
      <c r="E33" s="13"/>
      <c r="F33" s="127" t="str">
        <f>IF(ISNA(VLOOKUP(B33,HjpMedl!A$10:I$210,2,FALSE)),"Ikke registrert","OK")</f>
        <v>Ikke registrert</v>
      </c>
      <c r="G33" s="128">
        <f>IF(ISNA(VLOOKUP(B33,HjpMedl!A$10:I$210,9,FALSE)),0,VLOOKUP(B33,HjpMedl!A$10:I$210,8,FALSE))</f>
        <v>0</v>
      </c>
      <c r="H33" s="97">
        <f t="shared" si="0"/>
        <v>0</v>
      </c>
      <c r="I33" s="98">
        <f t="shared" si="1"/>
        <v>0</v>
      </c>
      <c r="J33" s="99"/>
      <c r="K33" s="113"/>
      <c r="L33"/>
    </row>
    <row r="34" spans="1:12" ht="12.75">
      <c r="A34" s="17">
        <f t="shared" si="2"/>
        <v>20</v>
      </c>
      <c r="B34" s="32"/>
      <c r="C34" s="94"/>
      <c r="D34" s="95"/>
      <c r="E34" s="13"/>
      <c r="F34" s="127" t="str">
        <f>IF(ISNA(VLOOKUP(B34,HjpMedl!A$10:I$210,2,FALSE)),"Ikke registrert","OK")</f>
        <v>Ikke registrert</v>
      </c>
      <c r="G34" s="128">
        <f>IF(ISNA(VLOOKUP(B34,HjpMedl!A$10:I$210,9,FALSE)),0,VLOOKUP(B34,HjpMedl!A$10:I$210,8,FALSE))</f>
        <v>0</v>
      </c>
      <c r="H34" s="97">
        <f t="shared" si="0"/>
        <v>0</v>
      </c>
      <c r="I34" s="98">
        <f t="shared" si="1"/>
        <v>0</v>
      </c>
      <c r="J34" s="99"/>
      <c r="K34" s="113"/>
      <c r="L34"/>
    </row>
    <row r="35" spans="1:12" ht="12.75">
      <c r="A35" s="17">
        <f t="shared" si="2"/>
        <v>21</v>
      </c>
      <c r="B35" s="32"/>
      <c r="C35" s="94"/>
      <c r="D35" s="95"/>
      <c r="E35" s="13"/>
      <c r="F35" s="127" t="str">
        <f>IF(ISNA(VLOOKUP(B35,HjpMedl!A$10:I$210,2,FALSE)),"Ikke registrert","OK")</f>
        <v>Ikke registrert</v>
      </c>
      <c r="G35" s="128">
        <f>IF(ISNA(VLOOKUP(B35,HjpMedl!A$10:I$210,9,FALSE)),0,VLOOKUP(B35,HjpMedl!A$10:I$210,8,FALSE))</f>
        <v>0</v>
      </c>
      <c r="H35" s="97">
        <f t="shared" si="0"/>
        <v>0</v>
      </c>
      <c r="I35" s="98">
        <f t="shared" si="1"/>
        <v>0</v>
      </c>
      <c r="J35" s="99"/>
      <c r="K35" s="113"/>
      <c r="L35"/>
    </row>
    <row r="36" spans="1:12" ht="12.75">
      <c r="A36" s="17">
        <f t="shared" si="2"/>
        <v>22</v>
      </c>
      <c r="B36" s="32"/>
      <c r="C36" s="94"/>
      <c r="D36" s="95"/>
      <c r="E36" s="13"/>
      <c r="F36" s="127" t="str">
        <f>IF(ISNA(VLOOKUP(B36,HjpMedl!A$10:I$210,2,FALSE)),"Ikke registrert","OK")</f>
        <v>Ikke registrert</v>
      </c>
      <c r="G36" s="128">
        <f>IF(ISNA(VLOOKUP(B36,HjpMedl!A$10:I$210,9,FALSE)),0,VLOOKUP(B36,HjpMedl!A$10:I$210,8,FALSE))</f>
        <v>0</v>
      </c>
      <c r="H36" s="97">
        <f t="shared" si="0"/>
        <v>0</v>
      </c>
      <c r="I36" s="98">
        <f t="shared" si="1"/>
        <v>0</v>
      </c>
      <c r="J36" s="99"/>
      <c r="K36" s="113"/>
      <c r="L36"/>
    </row>
    <row r="37" spans="1:12" ht="12.75">
      <c r="A37" s="17">
        <f t="shared" si="2"/>
        <v>23</v>
      </c>
      <c r="B37" s="32"/>
      <c r="C37" s="94"/>
      <c r="D37" s="95"/>
      <c r="E37" s="13"/>
      <c r="F37" s="127" t="str">
        <f>IF(ISNA(VLOOKUP(B37,HjpMedl!A$10:I$210,2,FALSE)),"Ikke registrert","OK")</f>
        <v>Ikke registrert</v>
      </c>
      <c r="G37" s="128">
        <f>IF(ISNA(VLOOKUP(B37,HjpMedl!A$10:I$210,9,FALSE)),0,VLOOKUP(B37,HjpMedl!A$10:I$210,8,FALSE))</f>
        <v>0</v>
      </c>
      <c r="H37" s="97">
        <f t="shared" si="0"/>
        <v>0</v>
      </c>
      <c r="I37" s="98">
        <f t="shared" si="1"/>
        <v>0</v>
      </c>
      <c r="J37" s="99"/>
      <c r="K37" s="113"/>
      <c r="L37"/>
    </row>
    <row r="38" spans="1:12" ht="12.75">
      <c r="A38" s="17">
        <f t="shared" si="2"/>
        <v>24</v>
      </c>
      <c r="B38" s="32"/>
      <c r="C38" s="94"/>
      <c r="D38" s="95"/>
      <c r="E38" s="13"/>
      <c r="F38" s="127" t="str">
        <f>IF(ISNA(VLOOKUP(B38,HjpMedl!A$10:I$210,2,FALSE)),"Ikke registrert","OK")</f>
        <v>Ikke registrert</v>
      </c>
      <c r="G38" s="128">
        <f>IF(ISNA(VLOOKUP(B38,HjpMedl!A$10:I$210,9,FALSE)),0,VLOOKUP(B38,HjpMedl!A$10:I$210,8,FALSE))</f>
        <v>0</v>
      </c>
      <c r="H38" s="97">
        <f t="shared" si="0"/>
        <v>0</v>
      </c>
      <c r="I38" s="98">
        <f t="shared" si="1"/>
        <v>0</v>
      </c>
      <c r="J38" s="99"/>
      <c r="K38" s="113"/>
      <c r="L38"/>
    </row>
    <row r="39" spans="1:12" ht="12.75">
      <c r="A39" s="17">
        <f t="shared" si="2"/>
        <v>25</v>
      </c>
      <c r="B39" s="32"/>
      <c r="C39" s="94"/>
      <c r="D39" s="95"/>
      <c r="E39" s="13"/>
      <c r="F39" s="127" t="str">
        <f>IF(ISNA(VLOOKUP(B39,HjpMedl!A$10:I$210,2,FALSE)),"Ikke registrert","OK")</f>
        <v>Ikke registrert</v>
      </c>
      <c r="G39" s="128">
        <f>IF(ISNA(VLOOKUP(B39,HjpMedl!A$10:I$210,9,FALSE)),0,VLOOKUP(B39,HjpMedl!A$10:I$210,8,FALSE))</f>
        <v>0</v>
      </c>
      <c r="H39" s="97">
        <f t="shared" si="0"/>
        <v>0</v>
      </c>
      <c r="I39" s="98">
        <f t="shared" si="1"/>
        <v>0</v>
      </c>
      <c r="J39" s="99"/>
      <c r="K39" s="113"/>
      <c r="L39"/>
    </row>
    <row r="40" spans="1:12" ht="12.75">
      <c r="A40" s="17">
        <f t="shared" si="2"/>
        <v>26</v>
      </c>
      <c r="B40" s="32"/>
      <c r="C40" s="94"/>
      <c r="D40" s="95"/>
      <c r="E40" s="13"/>
      <c r="F40" s="127" t="str">
        <f>IF(ISNA(VLOOKUP(B40,HjpMedl!A$10:I$210,2,FALSE)),"Ikke registrert","OK")</f>
        <v>Ikke registrert</v>
      </c>
      <c r="G40" s="128">
        <f>IF(ISNA(VLOOKUP(B40,HjpMedl!A$10:I$210,9,FALSE)),0,VLOOKUP(B40,HjpMedl!A$10:I$210,8,FALSE))</f>
        <v>0</v>
      </c>
      <c r="H40" s="97">
        <f t="shared" si="0"/>
        <v>0</v>
      </c>
      <c r="I40" s="98">
        <f t="shared" si="1"/>
        <v>0</v>
      </c>
      <c r="J40" s="99"/>
      <c r="K40" s="113"/>
      <c r="L40"/>
    </row>
    <row r="41" spans="1:12" ht="12.75">
      <c r="A41" s="17">
        <f t="shared" si="2"/>
        <v>27</v>
      </c>
      <c r="B41" s="32"/>
      <c r="C41" s="94"/>
      <c r="D41" s="95"/>
      <c r="E41" s="13"/>
      <c r="F41" s="127" t="str">
        <f>IF(ISNA(VLOOKUP(B41,HjpMedl!A$10:I$210,2,FALSE)),"Ikke registrert","OK")</f>
        <v>Ikke registrert</v>
      </c>
      <c r="G41" s="128">
        <f>IF(ISNA(VLOOKUP(B41,HjpMedl!A$10:I$210,9,FALSE)),0,VLOOKUP(B41,HjpMedl!A$10:I$210,8,FALSE))</f>
        <v>0</v>
      </c>
      <c r="H41" s="97">
        <f t="shared" si="0"/>
        <v>0</v>
      </c>
      <c r="I41" s="98">
        <f t="shared" si="1"/>
        <v>0</v>
      </c>
      <c r="J41" s="99"/>
      <c r="K41" s="113"/>
      <c r="L41"/>
    </row>
    <row r="42" spans="1:12" ht="12.75">
      <c r="A42" s="17">
        <f t="shared" si="2"/>
        <v>28</v>
      </c>
      <c r="B42" s="32"/>
      <c r="C42" s="94"/>
      <c r="D42" s="95"/>
      <c r="E42" s="13"/>
      <c r="F42" s="127" t="str">
        <f>IF(ISNA(VLOOKUP(B42,HjpMedl!A$10:I$210,2,FALSE)),"Ikke registrert","OK")</f>
        <v>Ikke registrert</v>
      </c>
      <c r="G42" s="128">
        <f>IF(ISNA(VLOOKUP(B42,HjpMedl!A$10:I$210,9,FALSE)),0,VLOOKUP(B42,HjpMedl!A$10:I$210,8,FALSE))</f>
        <v>0</v>
      </c>
      <c r="H42" s="97">
        <f t="shared" si="0"/>
        <v>0</v>
      </c>
      <c r="I42" s="98">
        <f t="shared" si="1"/>
        <v>0</v>
      </c>
      <c r="J42" s="99"/>
      <c r="K42" s="113"/>
      <c r="L42"/>
    </row>
    <row r="43" spans="1:12" ht="12.75">
      <c r="A43" s="17">
        <f t="shared" si="2"/>
        <v>29</v>
      </c>
      <c r="B43" s="32"/>
      <c r="C43" s="94"/>
      <c r="D43" s="95"/>
      <c r="E43" s="13"/>
      <c r="F43" s="127" t="str">
        <f>IF(ISNA(VLOOKUP(B43,HjpMedl!A$10:I$210,2,FALSE)),"Ikke registrert","OK")</f>
        <v>Ikke registrert</v>
      </c>
      <c r="G43" s="128">
        <f>IF(ISNA(VLOOKUP(B43,HjpMedl!A$10:I$210,9,FALSE)),0,VLOOKUP(B43,HjpMedl!A$10:I$210,8,FALSE))</f>
        <v>0</v>
      </c>
      <c r="H43" s="97">
        <f t="shared" si="0"/>
        <v>0</v>
      </c>
      <c r="I43" s="98">
        <f t="shared" si="1"/>
        <v>0</v>
      </c>
      <c r="J43" s="99"/>
      <c r="K43" s="113"/>
      <c r="L43"/>
    </row>
    <row r="44" spans="1:12" ht="12.75">
      <c r="A44" s="17">
        <f t="shared" si="2"/>
        <v>30</v>
      </c>
      <c r="B44" s="32"/>
      <c r="C44" s="94"/>
      <c r="D44" s="95"/>
      <c r="E44" s="13"/>
      <c r="F44" s="127" t="str">
        <f>IF(ISNA(VLOOKUP(B44,HjpMedl!A$10:I$210,2,FALSE)),"Ikke registrert","OK")</f>
        <v>Ikke registrert</v>
      </c>
      <c r="G44" s="128">
        <f>IF(ISNA(VLOOKUP(B44,HjpMedl!A$10:I$210,9,FALSE)),0,VLOOKUP(B44,HjpMedl!A$10:I$210,8,FALSE))</f>
        <v>0</v>
      </c>
      <c r="H44" s="97">
        <f t="shared" si="0"/>
        <v>0</v>
      </c>
      <c r="I44" s="98">
        <f t="shared" si="1"/>
        <v>0</v>
      </c>
      <c r="J44" s="99"/>
      <c r="K44" s="113"/>
      <c r="L44"/>
    </row>
    <row r="45" spans="1:12" ht="12.75">
      <c r="A45" s="17">
        <f t="shared" si="2"/>
        <v>31</v>
      </c>
      <c r="B45" s="32"/>
      <c r="C45" s="94"/>
      <c r="D45" s="95"/>
      <c r="E45" s="13"/>
      <c r="F45" s="127" t="str">
        <f>IF(ISNA(VLOOKUP(B45,HjpMedl!A$10:I$210,2,FALSE)),"Ikke registrert","OK")</f>
        <v>Ikke registrert</v>
      </c>
      <c r="G45" s="128">
        <f>IF(ISNA(VLOOKUP(B45,HjpMedl!A$10:I$210,9,FALSE)),0,VLOOKUP(B45,HjpMedl!A$10:I$210,8,FALSE))</f>
        <v>0</v>
      </c>
      <c r="H45" s="97">
        <f t="shared" si="0"/>
        <v>0</v>
      </c>
      <c r="I45" s="98">
        <f t="shared" si="1"/>
        <v>0</v>
      </c>
      <c r="J45" s="99"/>
      <c r="K45" s="113"/>
      <c r="L45"/>
    </row>
    <row r="46" spans="1:12" ht="12.75">
      <c r="A46" s="17">
        <f t="shared" si="2"/>
        <v>32</v>
      </c>
      <c r="B46" s="32"/>
      <c r="C46" s="94"/>
      <c r="D46" s="95"/>
      <c r="E46" s="13"/>
      <c r="F46" s="127" t="str">
        <f>IF(ISNA(VLOOKUP(B46,HjpMedl!A$10:I$210,2,FALSE)),"Ikke registrert","OK")</f>
        <v>Ikke registrert</v>
      </c>
      <c r="G46" s="128">
        <f>IF(ISNA(VLOOKUP(B46,HjpMedl!A$10:I$210,9,FALSE)),0,VLOOKUP(B46,HjpMedl!A$10:I$210,8,FALSE))</f>
        <v>0</v>
      </c>
      <c r="H46" s="97">
        <f t="shared" si="0"/>
        <v>0</v>
      </c>
      <c r="I46" s="98">
        <f t="shared" si="1"/>
        <v>0</v>
      </c>
      <c r="J46" s="99"/>
      <c r="K46" s="113"/>
      <c r="L46"/>
    </row>
    <row r="47" spans="1:12" ht="12.75">
      <c r="A47" s="17">
        <f t="shared" si="2"/>
        <v>33</v>
      </c>
      <c r="B47" s="32"/>
      <c r="C47" s="94"/>
      <c r="D47" s="95"/>
      <c r="E47" s="13"/>
      <c r="F47" s="127" t="str">
        <f>IF(ISNA(VLOOKUP(B47,HjpMedl!A$10:I$210,2,FALSE)),"Ikke registrert","OK")</f>
        <v>Ikke registrert</v>
      </c>
      <c r="G47" s="128">
        <f>IF(ISNA(VLOOKUP(B47,HjpMedl!A$10:I$210,9,FALSE)),0,VLOOKUP(B47,HjpMedl!A$10:I$210,8,FALSE))</f>
        <v>0</v>
      </c>
      <c r="H47" s="97">
        <f t="shared" si="0"/>
        <v>0</v>
      </c>
      <c r="I47" s="98">
        <f t="shared" si="1"/>
        <v>0</v>
      </c>
      <c r="J47" s="99"/>
      <c r="K47" s="113"/>
      <c r="L47"/>
    </row>
    <row r="48" spans="1:12" ht="12.75">
      <c r="A48" s="17">
        <f t="shared" si="2"/>
        <v>34</v>
      </c>
      <c r="B48" s="32"/>
      <c r="C48" s="94"/>
      <c r="D48" s="95"/>
      <c r="E48" s="13"/>
      <c r="F48" s="127" t="str">
        <f>IF(ISNA(VLOOKUP(B48,HjpMedl!A$10:I$210,2,FALSE)),"Ikke registrert","OK")</f>
        <v>Ikke registrert</v>
      </c>
      <c r="G48" s="128">
        <f>IF(ISNA(VLOOKUP(B48,HjpMedl!A$10:I$210,9,FALSE)),0,VLOOKUP(B48,HjpMedl!A$10:I$210,8,FALSE))</f>
        <v>0</v>
      </c>
      <c r="H48" s="97">
        <f t="shared" si="0"/>
        <v>0</v>
      </c>
      <c r="I48" s="98">
        <f t="shared" si="1"/>
        <v>0</v>
      </c>
      <c r="J48" s="99"/>
      <c r="K48" s="113"/>
      <c r="L48"/>
    </row>
    <row r="49" spans="1:12" ht="12.75">
      <c r="A49" s="17">
        <f t="shared" si="2"/>
        <v>35</v>
      </c>
      <c r="B49" s="32"/>
      <c r="C49" s="94"/>
      <c r="D49" s="95"/>
      <c r="E49" s="13"/>
      <c r="F49" s="127" t="str">
        <f>IF(ISNA(VLOOKUP(B49,HjpMedl!A$10:I$210,2,FALSE)),"Ikke registrert","OK")</f>
        <v>Ikke registrert</v>
      </c>
      <c r="G49" s="128">
        <f>IF(ISNA(VLOOKUP(B49,HjpMedl!A$10:I$210,9,FALSE)),0,VLOOKUP(B49,HjpMedl!A$10:I$210,8,FALSE))</f>
        <v>0</v>
      </c>
      <c r="H49" s="97">
        <f t="shared" si="0"/>
        <v>0</v>
      </c>
      <c r="I49" s="98">
        <f t="shared" si="1"/>
        <v>0</v>
      </c>
      <c r="J49" s="99"/>
      <c r="K49" s="113"/>
      <c r="L49"/>
    </row>
    <row r="50" spans="1:12" ht="12.75">
      <c r="A50" s="17">
        <f t="shared" si="2"/>
        <v>36</v>
      </c>
      <c r="B50" s="32"/>
      <c r="C50" s="94"/>
      <c r="D50" s="95"/>
      <c r="E50" s="13"/>
      <c r="F50" s="127" t="str">
        <f>IF(ISNA(VLOOKUP(B50,HjpMedl!A$10:I$210,2,FALSE)),"Ikke registrert","OK")</f>
        <v>Ikke registrert</v>
      </c>
      <c r="G50" s="128">
        <f>IF(ISNA(VLOOKUP(B50,HjpMedl!A$10:I$210,9,FALSE)),0,VLOOKUP(B50,HjpMedl!A$10:I$210,8,FALSE))</f>
        <v>0</v>
      </c>
      <c r="H50" s="97">
        <f t="shared" si="0"/>
        <v>0</v>
      </c>
      <c r="I50" s="98">
        <f t="shared" si="1"/>
        <v>0</v>
      </c>
      <c r="J50" s="99"/>
      <c r="K50" s="113"/>
      <c r="L50"/>
    </row>
    <row r="51" spans="1:12" ht="12.75">
      <c r="A51" s="17">
        <f t="shared" si="2"/>
        <v>37</v>
      </c>
      <c r="B51" s="32"/>
      <c r="C51" s="94"/>
      <c r="D51" s="95"/>
      <c r="E51" s="13"/>
      <c r="F51" s="127" t="str">
        <f>IF(ISNA(VLOOKUP(B51,HjpMedl!A$10:I$210,2,FALSE)),"Ikke registrert","OK")</f>
        <v>Ikke registrert</v>
      </c>
      <c r="G51" s="128">
        <f>IF(ISNA(VLOOKUP(B51,HjpMedl!A$10:I$210,9,FALSE)),0,VLOOKUP(B51,HjpMedl!A$10:I$210,8,FALSE))</f>
        <v>0</v>
      </c>
      <c r="H51" s="97">
        <f t="shared" si="0"/>
        <v>0</v>
      </c>
      <c r="I51" s="98">
        <f t="shared" si="1"/>
        <v>0</v>
      </c>
      <c r="J51" s="99"/>
      <c r="K51" s="113"/>
      <c r="L51"/>
    </row>
    <row r="52" spans="1:12" ht="12.75">
      <c r="A52" s="17">
        <f t="shared" si="2"/>
        <v>38</v>
      </c>
      <c r="B52" s="32"/>
      <c r="C52" s="94"/>
      <c r="D52" s="95"/>
      <c r="E52" s="13"/>
      <c r="F52" s="127" t="str">
        <f>IF(ISNA(VLOOKUP(B52,HjpMedl!A$10:I$210,2,FALSE)),"Ikke registrert","OK")</f>
        <v>Ikke registrert</v>
      </c>
      <c r="G52" s="128">
        <f>IF(ISNA(VLOOKUP(B52,HjpMedl!A$10:I$210,9,FALSE)),0,VLOOKUP(B52,HjpMedl!A$10:I$210,8,FALSE))</f>
        <v>0</v>
      </c>
      <c r="H52" s="97">
        <f t="shared" si="0"/>
        <v>0</v>
      </c>
      <c r="I52" s="98">
        <f t="shared" si="1"/>
        <v>0</v>
      </c>
      <c r="J52" s="99"/>
      <c r="K52" s="113"/>
      <c r="L52"/>
    </row>
    <row r="53" spans="1:12" ht="12.75">
      <c r="A53" s="17">
        <f t="shared" si="2"/>
        <v>39</v>
      </c>
      <c r="B53" s="32"/>
      <c r="C53" s="94"/>
      <c r="D53" s="95"/>
      <c r="E53" s="13"/>
      <c r="F53" s="127" t="str">
        <f>IF(ISNA(VLOOKUP(B53,HjpMedl!A$10:I$210,2,FALSE)),"Ikke registrert","OK")</f>
        <v>Ikke registrert</v>
      </c>
      <c r="G53" s="128">
        <f>IF(ISNA(VLOOKUP(B53,HjpMedl!A$10:I$210,9,FALSE)),0,VLOOKUP(B53,HjpMedl!A$10:I$210,8,FALSE))</f>
        <v>0</v>
      </c>
      <c r="H53" s="97">
        <f t="shared" si="0"/>
        <v>0</v>
      </c>
      <c r="I53" s="98">
        <f t="shared" si="1"/>
        <v>0</v>
      </c>
      <c r="J53" s="99"/>
      <c r="K53" s="113"/>
      <c r="L53"/>
    </row>
    <row r="54" spans="1:12" ht="12.75">
      <c r="A54" s="17">
        <f t="shared" si="2"/>
        <v>40</v>
      </c>
      <c r="B54" s="32"/>
      <c r="C54" s="94"/>
      <c r="D54" s="95"/>
      <c r="E54" s="13"/>
      <c r="F54" s="127" t="str">
        <f>IF(ISNA(VLOOKUP(B54,HjpMedl!A$10:I$210,2,FALSE)),"Ikke registrert","OK")</f>
        <v>Ikke registrert</v>
      </c>
      <c r="G54" s="128">
        <f>IF(ISNA(VLOOKUP(B54,HjpMedl!A$10:I$210,9,FALSE)),0,VLOOKUP(B54,HjpMedl!A$10:I$210,8,FALSE))</f>
        <v>0</v>
      </c>
      <c r="H54" s="97">
        <f t="shared" si="0"/>
        <v>0</v>
      </c>
      <c r="I54" s="98">
        <f t="shared" si="1"/>
        <v>0</v>
      </c>
      <c r="J54" s="99"/>
      <c r="K54" s="113"/>
      <c r="L54"/>
    </row>
    <row r="55" spans="1:12" ht="12.75">
      <c r="A55" s="17">
        <f t="shared" si="2"/>
        <v>41</v>
      </c>
      <c r="B55" s="32"/>
      <c r="C55" s="94"/>
      <c r="D55" s="95"/>
      <c r="E55" s="13"/>
      <c r="F55" s="127" t="str">
        <f>IF(ISNA(VLOOKUP(B55,HjpMedl!A$10:I$210,2,FALSE)),"Ikke registrert","OK")</f>
        <v>Ikke registrert</v>
      </c>
      <c r="G55" s="128">
        <f>IF(ISNA(VLOOKUP(B55,HjpMedl!A$10:I$210,9,FALSE)),0,VLOOKUP(B55,HjpMedl!A$10:I$210,8,FALSE))</f>
        <v>0</v>
      </c>
      <c r="H55" s="97">
        <f t="shared" si="0"/>
        <v>0</v>
      </c>
      <c r="I55" s="98">
        <f t="shared" si="1"/>
        <v>0</v>
      </c>
      <c r="J55" s="99"/>
      <c r="K55" s="113"/>
      <c r="L55"/>
    </row>
    <row r="56" spans="1:12" ht="12.75">
      <c r="A56" s="17">
        <f t="shared" si="2"/>
        <v>42</v>
      </c>
      <c r="B56" s="32"/>
      <c r="C56" s="94"/>
      <c r="D56" s="95"/>
      <c r="E56" s="13"/>
      <c r="F56" s="127" t="str">
        <f>IF(ISNA(VLOOKUP(B56,HjpMedl!A$10:I$210,2,FALSE)),"Ikke registrert","OK")</f>
        <v>Ikke registrert</v>
      </c>
      <c r="G56" s="128">
        <f>IF(ISNA(VLOOKUP(B56,HjpMedl!A$10:I$210,9,FALSE)),0,VLOOKUP(B56,HjpMedl!A$10:I$210,8,FALSE))</f>
        <v>0</v>
      </c>
      <c r="H56" s="97">
        <f t="shared" si="0"/>
        <v>0</v>
      </c>
      <c r="I56" s="98">
        <f t="shared" si="1"/>
        <v>0</v>
      </c>
      <c r="J56" s="99"/>
      <c r="K56" s="113"/>
      <c r="L56"/>
    </row>
    <row r="57" spans="1:12" ht="12.75">
      <c r="A57" s="17">
        <f t="shared" si="2"/>
        <v>43</v>
      </c>
      <c r="B57" s="32"/>
      <c r="C57" s="94"/>
      <c r="D57" s="95"/>
      <c r="E57" s="13"/>
      <c r="F57" s="127" t="str">
        <f>IF(ISNA(VLOOKUP(B57,HjpMedl!A$10:I$210,2,FALSE)),"Ikke registrert","OK")</f>
        <v>Ikke registrert</v>
      </c>
      <c r="G57" s="128">
        <f>IF(ISNA(VLOOKUP(B57,HjpMedl!A$10:I$210,9,FALSE)),0,VLOOKUP(B57,HjpMedl!A$10:I$210,8,FALSE))</f>
        <v>0</v>
      </c>
      <c r="H57" s="97">
        <f t="shared" si="0"/>
        <v>0</v>
      </c>
      <c r="I57" s="98">
        <f t="shared" si="1"/>
        <v>0</v>
      </c>
      <c r="J57" s="99"/>
      <c r="K57" s="113"/>
      <c r="L57"/>
    </row>
    <row r="58" spans="1:12" ht="12.75">
      <c r="A58" s="17">
        <f t="shared" si="2"/>
        <v>44</v>
      </c>
      <c r="B58" s="32"/>
      <c r="C58" s="94"/>
      <c r="D58" s="95"/>
      <c r="E58" s="13"/>
      <c r="F58" s="127" t="str">
        <f>IF(ISNA(VLOOKUP(B58,HjpMedl!A$10:I$210,2,FALSE)),"Ikke registrert","OK")</f>
        <v>Ikke registrert</v>
      </c>
      <c r="G58" s="128">
        <f>IF(ISNA(VLOOKUP(B58,HjpMedl!A$10:I$210,9,FALSE)),0,VLOOKUP(B58,HjpMedl!A$10:I$210,8,FALSE))</f>
        <v>0</v>
      </c>
      <c r="H58" s="97">
        <f t="shared" si="0"/>
        <v>0</v>
      </c>
      <c r="I58" s="98">
        <f t="shared" si="1"/>
        <v>0</v>
      </c>
      <c r="J58" s="99"/>
      <c r="K58" s="113"/>
      <c r="L58"/>
    </row>
    <row r="59" spans="1:12" ht="12.75">
      <c r="A59" s="17">
        <f t="shared" si="2"/>
        <v>45</v>
      </c>
      <c r="B59" s="32"/>
      <c r="C59" s="94"/>
      <c r="D59" s="95"/>
      <c r="E59" s="13"/>
      <c r="F59" s="127" t="str">
        <f>IF(ISNA(VLOOKUP(B59,HjpMedl!A$10:I$210,2,FALSE)),"Ikke registrert","OK")</f>
        <v>Ikke registrert</v>
      </c>
      <c r="G59" s="128">
        <f>IF(ISNA(VLOOKUP(B59,HjpMedl!A$10:I$210,9,FALSE)),0,VLOOKUP(B59,HjpMedl!A$10:I$210,8,FALSE))</f>
        <v>0</v>
      </c>
      <c r="H59" s="97">
        <f t="shared" si="0"/>
        <v>0</v>
      </c>
      <c r="I59" s="98">
        <f t="shared" si="1"/>
        <v>0</v>
      </c>
      <c r="J59" s="99"/>
      <c r="K59" s="113"/>
      <c r="L59"/>
    </row>
    <row r="60" spans="1:12" ht="12.75">
      <c r="A60" s="17">
        <f t="shared" si="2"/>
        <v>46</v>
      </c>
      <c r="B60" s="32"/>
      <c r="C60" s="94"/>
      <c r="D60" s="95"/>
      <c r="E60" s="13"/>
      <c r="F60" s="127" t="str">
        <f>IF(ISNA(VLOOKUP(B60,HjpMedl!A$10:I$210,2,FALSE)),"Ikke registrert","OK")</f>
        <v>Ikke registrert</v>
      </c>
      <c r="G60" s="128">
        <f>IF(ISNA(VLOOKUP(B60,HjpMedl!A$10:I$210,9,FALSE)),0,VLOOKUP(B60,HjpMedl!A$10:I$210,8,FALSE))</f>
        <v>0</v>
      </c>
      <c r="H60" s="97">
        <f t="shared" si="0"/>
        <v>0</v>
      </c>
      <c r="I60" s="98">
        <f t="shared" si="1"/>
        <v>0</v>
      </c>
      <c r="J60" s="99"/>
      <c r="K60" s="113"/>
      <c r="L60"/>
    </row>
    <row r="61" spans="1:12" ht="12.75">
      <c r="A61" s="17">
        <f t="shared" si="2"/>
        <v>47</v>
      </c>
      <c r="B61" s="32"/>
      <c r="C61" s="94"/>
      <c r="D61" s="95"/>
      <c r="E61" s="13"/>
      <c r="F61" s="127" t="str">
        <f>IF(ISNA(VLOOKUP(B61,HjpMedl!A$10:I$210,2,FALSE)),"Ikke registrert","OK")</f>
        <v>Ikke registrert</v>
      </c>
      <c r="G61" s="128">
        <f>IF(ISNA(VLOOKUP(B61,HjpMedl!A$10:I$210,9,FALSE)),0,VLOOKUP(B61,HjpMedl!A$10:I$210,8,FALSE))</f>
        <v>0</v>
      </c>
      <c r="H61" s="97">
        <f t="shared" si="0"/>
        <v>0</v>
      </c>
      <c r="I61" s="98">
        <f t="shared" si="1"/>
        <v>0</v>
      </c>
      <c r="J61" s="99"/>
      <c r="K61" s="113"/>
      <c r="L61"/>
    </row>
    <row r="62" spans="1:12" ht="12.75">
      <c r="A62" s="17">
        <f t="shared" si="2"/>
        <v>48</v>
      </c>
      <c r="B62" s="32"/>
      <c r="C62" s="94"/>
      <c r="D62" s="95"/>
      <c r="E62" s="13"/>
      <c r="F62" s="127" t="str">
        <f>IF(ISNA(VLOOKUP(B62,HjpMedl!A$10:I$210,2,FALSE)),"Ikke registrert","OK")</f>
        <v>Ikke registrert</v>
      </c>
      <c r="G62" s="128">
        <f>IF(ISNA(VLOOKUP(B62,HjpMedl!A$10:I$210,9,FALSE)),0,VLOOKUP(B62,HjpMedl!A$10:I$210,8,FALSE))</f>
        <v>0</v>
      </c>
      <c r="H62" s="97">
        <f t="shared" si="0"/>
        <v>0</v>
      </c>
      <c r="I62" s="98">
        <f t="shared" si="1"/>
        <v>0</v>
      </c>
      <c r="J62" s="99"/>
      <c r="K62" s="113"/>
      <c r="L62"/>
    </row>
    <row r="63" spans="1:12" ht="12.75">
      <c r="A63" s="17">
        <f t="shared" si="2"/>
        <v>49</v>
      </c>
      <c r="B63" s="32"/>
      <c r="C63" s="94"/>
      <c r="D63" s="95"/>
      <c r="E63" s="13"/>
      <c r="F63" s="127" t="str">
        <f>IF(ISNA(VLOOKUP(B63,HjpMedl!A$10:I$210,2,FALSE)),"Ikke registrert","OK")</f>
        <v>Ikke registrert</v>
      </c>
      <c r="G63" s="128">
        <f>IF(ISNA(VLOOKUP(B63,HjpMedl!A$10:I$210,9,FALSE)),0,VLOOKUP(B63,HjpMedl!A$10:I$210,8,FALSE))</f>
        <v>0</v>
      </c>
      <c r="H63" s="97">
        <f t="shared" si="0"/>
        <v>0</v>
      </c>
      <c r="I63" s="98">
        <f t="shared" si="1"/>
        <v>0</v>
      </c>
      <c r="J63" s="99"/>
      <c r="K63" s="113"/>
      <c r="L63"/>
    </row>
    <row r="64" spans="1:12" ht="12.75">
      <c r="A64" s="17">
        <f t="shared" si="2"/>
        <v>50</v>
      </c>
      <c r="B64" s="32"/>
      <c r="C64" s="94"/>
      <c r="D64" s="95"/>
      <c r="E64" s="13"/>
      <c r="F64" s="127" t="str">
        <f>IF(ISNA(VLOOKUP(B64,HjpMedl!A$10:I$210,2,FALSE)),"Ikke registrert","OK")</f>
        <v>Ikke registrert</v>
      </c>
      <c r="G64" s="128">
        <f>IF(ISNA(VLOOKUP(B64,HjpMedl!A$10:I$210,9,FALSE)),0,VLOOKUP(B64,HjpMedl!A$10:I$210,8,FALSE))</f>
        <v>0</v>
      </c>
      <c r="H64" s="97">
        <f t="shared" si="0"/>
        <v>0</v>
      </c>
      <c r="I64" s="98">
        <f t="shared" si="1"/>
        <v>0</v>
      </c>
      <c r="J64" s="99"/>
      <c r="K64" s="113"/>
      <c r="L64"/>
    </row>
    <row r="65" spans="7:12" ht="12.75">
      <c r="G65" s="102"/>
      <c r="H65" s="114"/>
      <c r="K65"/>
      <c r="L65"/>
    </row>
    <row r="66" spans="7:12" ht="12.75">
      <c r="G66" s="102"/>
      <c r="H66" s="114"/>
      <c r="K66"/>
      <c r="L66"/>
    </row>
  </sheetData>
  <sheetProtection/>
  <mergeCells count="1">
    <mergeCell ref="E7:H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cp:lastPrinted>2013-10-26T15:11:59Z</cp:lastPrinted>
  <dcterms:created xsi:type="dcterms:W3CDTF">2010-03-15T21:39:06Z</dcterms:created>
  <dcterms:modified xsi:type="dcterms:W3CDTF">2013-10-26T15:12:23Z</dcterms:modified>
  <cp:category/>
  <cp:version/>
  <cp:contentType/>
  <cp:contentStatus/>
</cp:coreProperties>
</file>